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" yWindow="1032" windowWidth="19320" windowHeight="6600" tabRatio="845" activeTab="0"/>
  </bookViews>
  <sheets>
    <sheet name="Пр.1" sheetId="1" r:id="rId1"/>
    <sheet name="Пр.2" sheetId="2" r:id="rId2"/>
    <sheet name="Пр.3  " sheetId="3" r:id="rId3"/>
    <sheet name="Пр.8" sheetId="4" r:id="rId4"/>
    <sheet name="Пр.14" sheetId="5" r:id="rId5"/>
    <sheet name="Пр.19" sheetId="6" r:id="rId6"/>
    <sheet name="Пр.29" sheetId="7" r:id="rId7"/>
  </sheets>
  <definedNames>
    <definedName name="_xlnm._FilterDatabase" localSheetId="2" hidden="1">'Пр.3  '!$A$10:$HI$107</definedName>
    <definedName name="_xlnm.Print_Titles" localSheetId="4">'Пр.14'!$12:$12</definedName>
    <definedName name="_xlnm.Print_Titles" localSheetId="5">'Пр.19'!$11:$11</definedName>
    <definedName name="_xlnm.Print_Titles" localSheetId="1">'Пр.2'!$10:$10</definedName>
    <definedName name="_xlnm.Print_Titles" localSheetId="2">'Пр.3  '!$10:$10</definedName>
    <definedName name="_xlnm.Print_Titles" localSheetId="3">'Пр.8'!$9:$10</definedName>
    <definedName name="_xlnm.Print_Area" localSheetId="6">'Пр.29'!$A$1:$E$20</definedName>
  </definedNames>
  <calcPr fullCalcOnLoad="1"/>
</workbook>
</file>

<file path=xl/sharedStrings.xml><?xml version="1.0" encoding="utf-8"?>
<sst xmlns="http://schemas.openxmlformats.org/spreadsheetml/2006/main" count="445" uniqueCount="396">
  <si>
    <t>Всего расходов</t>
  </si>
  <si>
    <t>0801</t>
  </si>
  <si>
    <t>Культура</t>
  </si>
  <si>
    <t>0702</t>
  </si>
  <si>
    <t>Общее образование</t>
  </si>
  <si>
    <t>1101</t>
  </si>
  <si>
    <t>Физическая культура</t>
  </si>
  <si>
    <t>0501</t>
  </si>
  <si>
    <t>Жилищное хозяйство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</si>
  <si>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</si>
  <si>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</si>
  <si>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</si>
  <si>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</si>
  <si>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0408</t>
  </si>
  <si>
    <t>1002</t>
  </si>
  <si>
    <t>Социальное обслуживание населения</t>
  </si>
  <si>
    <t>Транспорт</t>
  </si>
  <si>
    <t>Пенсионное обеспечение</t>
  </si>
  <si>
    <t>0104</t>
  </si>
  <si>
    <t>0113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</si>
  <si>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</si>
  <si>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</si>
  <si>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</si>
  <si>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</si>
  <si>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</si>
  <si>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
(тысяч рублей)</t>
  </si>
  <si>
    <t>Наименование</t>
  </si>
  <si>
    <t>решением Совета депутатов</t>
  </si>
  <si>
    <t>УТВЕРЖДЕНО</t>
  </si>
  <si>
    <t>1006</t>
  </si>
  <si>
    <t>Другие вопросы в области социальной политики</t>
  </si>
  <si>
    <t>0709</t>
  </si>
  <si>
    <t>Другие вопросы в области образования</t>
  </si>
  <si>
    <t>Дошкольное образование</t>
  </si>
  <si>
    <t>0701</t>
  </si>
  <si>
    <t>Охрана семьи и детства</t>
  </si>
  <si>
    <t>1004</t>
  </si>
  <si>
    <t>0502</t>
  </si>
  <si>
    <t>Коммунальное хозяйство</t>
  </si>
  <si>
    <t>0309</t>
  </si>
  <si>
    <t>1003</t>
  </si>
  <si>
    <t>Социальное обеспечение населения</t>
  </si>
  <si>
    <t>0707</t>
  </si>
  <si>
    <t>Молодежная политика и оздоровление детей</t>
  </si>
  <si>
    <t>0111</t>
  </si>
  <si>
    <t>1001</t>
  </si>
  <si>
    <t>0500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</si>
  <si>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</si>
  <si>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</si>
  <si>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</si>
  <si>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</si>
  <si>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</si>
  <si>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</si>
  <si>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</si>
  <si>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</si>
  <si>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</si>
  <si>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</si>
  <si>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0700</t>
  </si>
  <si>
    <t>0800</t>
  </si>
  <si>
    <t>1100</t>
  </si>
  <si>
    <t>1400</t>
  </si>
  <si>
    <t>1401</t>
  </si>
  <si>
    <t>Культура, кинематография</t>
  </si>
  <si>
    <t>Физическая культура и спорт</t>
  </si>
  <si>
    <t>Волховского муниципального района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</si>
  <si>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</si>
  <si>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</si>
  <si>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</si>
  <si>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</si>
  <si>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</si>
  <si>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</si>
  <si>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</si>
  <si>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</si>
  <si>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</si>
  <si>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</si>
  <si>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</si>
  <si>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</si>
  <si>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</si>
  <si>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</si>
  <si>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</si>
  <si>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 xml:space="preserve"> 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</si>
  <si>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</si>
  <si>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</si>
  <si>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</si>
  <si>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</si>
  <si>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</si>
  <si>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</si>
  <si>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</si>
  <si>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</si>
  <si>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</si>
  <si>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</si>
  <si>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</si>
  <si>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</si>
  <si>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</si>
  <si>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</si>
  <si>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</si>
  <si>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</si>
  <si>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</si>
  <si>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</si>
  <si>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</si>
  <si>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</si>
  <si>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</si>
  <si>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</si>
  <si>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</si>
  <si>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</si>
  <si>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>2 00 00 000 00 0000 000</t>
  </si>
  <si>
    <t>БЕЗВОЗМЕЗДНЫЕ ПОСТУПЛЕНИЯ</t>
  </si>
  <si>
    <t xml:space="preserve">ВСЕГО ДОХОДОВ </t>
  </si>
  <si>
    <t>ВСЕГО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</si>
  <si>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</si>
  <si>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</si>
  <si>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</si>
  <si>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 xml:space="preserve"> 2 02 01001 05 0000 151</t>
  </si>
  <si>
    <t>Дотации бюджетам муниципальных районов на выравнивание бюджетной обеспеченности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</si>
  <si>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</si>
  <si>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</si>
  <si>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 xml:space="preserve"> 2 02 03000 00 0000 151</t>
  </si>
  <si>
    <t>СУБВЕНЦИИ бюджетам субъектов Российской Федерации и муниципальных образований</t>
  </si>
  <si>
    <t>2 02 03001 05 0000 151</t>
  </si>
  <si>
    <t>на оплату жилищно-коммунальных услуг отдельным категориям граждан</t>
  </si>
  <si>
    <t>2 02 03003 05 0000 151</t>
  </si>
  <si>
    <t>на государственную регистрацию актов гражданского состояния</t>
  </si>
  <si>
    <t>- за счет средств областного бюджета</t>
  </si>
  <si>
    <t xml:space="preserve"> 2 02 03024 05 0000 151</t>
  </si>
  <si>
    <t>на выполнение передаваемых полномочий субъектов Российской Федерации, в том числе</t>
  </si>
  <si>
    <t>- в сфере архивного дела</t>
  </si>
  <si>
    <t>- в сфере профилактики безнадзорности и правонарушений несовершеннолетних</t>
  </si>
  <si>
    <t>-  на предоставление мер социальной поддержки в части изготовления и ремонта зубных протезов отдельным категориям граждан, проживающим в Ленинградской области</t>
  </si>
  <si>
    <t>- на предоставление социального обслуживания населения</t>
  </si>
  <si>
    <t>- на организацию социальной помощи и социальной защиты населения</t>
  </si>
  <si>
    <t>- на  предоставление государственной социальной помощи в форме единовременной денежной выплаты или натуральной помощи</t>
  </si>
  <si>
    <t>- на выплаты социального пособия на погребение</t>
  </si>
  <si>
    <t>- на меры социальной поддержки по предоставлению единовременной выплаты лицам состоящим в браке 50, 60 ,70 и 75 лет</t>
  </si>
  <si>
    <t>- на меры социальной поддержки лицам, которым присвоено звание "Ветеран труда Ленинградской области"</t>
  </si>
  <si>
    <t>- 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</si>
  <si>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- в сфере административных правоотношений</t>
  </si>
  <si>
    <t>- на передачу полномочий в сфере жилищных отношений</t>
  </si>
  <si>
    <t>- на организацию опеки и попечительства ОБ</t>
  </si>
  <si>
    <t>- на меры социальной поддержки по оплате за найм, техническое обслуживание и отопление жилья, закрепленного за детьми сиротами</t>
  </si>
  <si>
    <t>- на обеспечение бесплатного проезда детей-сирот и детей, оставшихся без попечения родителей, обучающихся в образовательных муниципальных учреждениях</t>
  </si>
  <si>
    <t>- на осуществление отдельных государственных полномочий Ленинградской области по поддержке сельскохозяйственного производства</t>
  </si>
  <si>
    <t>-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</si>
  <si>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- на питание обучающихся в общеобразовательных учреждениях</t>
  </si>
  <si>
    <t>- на меры социальной поддержки многодетных семей по предоставлению материнского капитала на третьего ребенка и последующих детей</t>
  </si>
  <si>
    <t>- по расчету и предоставлению дотаций бюджетам поселений</t>
  </si>
  <si>
    <t>- по подготовке граждан, желающих принять на воспитание в свою семью ребенка, оставшегося без попечения родителей</t>
  </si>
  <si>
    <t>- на обеспечение текущего ремонта жилых помещений, находящихся в собственности у детей-сирот и детей, оставшихся без попечения родителей,  предоставленных им по договору социального найма</t>
  </si>
  <si>
    <t>код</t>
  </si>
  <si>
    <t>раздела</t>
  </si>
  <si>
    <t>подраздела</t>
  </si>
  <si>
    <t xml:space="preserve">Жилищно- коммунальное хозяйство </t>
  </si>
  <si>
    <t xml:space="preserve">Образование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</si>
  <si>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</si>
  <si>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непрограммных расходов органов местного самоуправления</t>
  </si>
  <si>
    <t xml:space="preserve">Дотация на выравнивание бюджетной обеспеченности в рамках непрограммных расходов органов местного самоуправления </t>
  </si>
  <si>
    <t>Итого дотации</t>
  </si>
  <si>
    <t>Наименование раздела и подраздела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</si>
  <si>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</si>
  <si>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</si>
  <si>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Иные межбюджетные трансферты на подготовку и выполнение  противопаводковых мероприятий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</si>
  <si>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Иные межбюджетные трансферты на подготовку и выполнение тушения лесных и торфяных пожаров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</si>
  <si>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(приложение 8)</t>
  </si>
  <si>
    <t>(приложение 2)</t>
  </si>
  <si>
    <t xml:space="preserve">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</si>
  <si>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бюджетных и автономных учреждений)</t>
  </si>
  <si>
    <t>1 11 05075 05 0000 120</t>
  </si>
  <si>
    <t>(приложение 3)</t>
  </si>
  <si>
    <t>2 02 03122 05 0000 151</t>
  </si>
  <si>
    <t>-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</si>
  <si>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</si>
  <si>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</si>
  <si>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</si>
  <si>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</si>
  <si>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>Иные межбюджетные трансферты на софинансирование расходов по разработке проектов генеральных планов муниципальных образований Волховского муниципального района в рамках непрограммных расходов органов местного самоуправления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</si>
  <si>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района, в рамках подпрограммы "Энергосбережение и повышение энергетической эффективности на территории Волховского муниципального района на 2014-2016 годы"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</si>
  <si>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- реализация программ дошкольного образования</t>
  </si>
  <si>
    <t>- реализация программ начального общего, основного общего, среднего общего образования в общеобразовательных организациях</t>
  </si>
  <si>
    <t>2 02 03119 05 0000 151</t>
  </si>
  <si>
    <t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района, в рамках подпрограммы  "Водоснабжение и водоотведение в Волховском муниципальном районе на 2014-2017 годы"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</si>
  <si>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- за счет средств федерального бюджета</t>
  </si>
  <si>
    <t>2 02 03070 05 0000 151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</si>
  <si>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</si>
  <si>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</si>
  <si>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ДОТАЦИИ бюджетам субъектов Российской Федерации и муниципальных образований</t>
  </si>
  <si>
    <t>2 02 01000 00 0000 151</t>
  </si>
  <si>
    <t>Налог, взимаемый в связи с применением патентной системы налогообложения</t>
  </si>
  <si>
    <t>(приложение 1)</t>
  </si>
  <si>
    <t>НАИМЕНОВАНИЕ</t>
  </si>
  <si>
    <t>(тыс.руб.)</t>
  </si>
  <si>
    <t>000 01 02 00 00 00 0000 000</t>
  </si>
  <si>
    <t>Кредиты кредитных организаций в валюте Российской Федерации</t>
  </si>
  <si>
    <t>000 01 02 00 00 05 0000 710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</si>
  <si>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</si>
  <si>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</si>
  <si>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</si>
  <si>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</si>
  <si>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</si>
  <si>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</si>
  <si>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</si>
  <si>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</si>
  <si>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</si>
  <si>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</si>
  <si>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</si>
  <si>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</si>
  <si>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</si>
  <si>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</si>
  <si>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</si>
  <si>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</si>
  <si>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</si>
  <si>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</si>
  <si>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</si>
  <si>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</si>
  <si>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</si>
  <si>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Источники внутреннего финансирования дефицита  районного бюджета Волховского муниципального района Ленинградской области на 2015 год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</si>
  <si>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2015 год</t>
  </si>
  <si>
    <t xml:space="preserve">Распределение бюджетных ассигнований по разделам подразделам на 2015 год
</t>
  </si>
  <si>
    <t>Формы, цели и объем межбюджетных трансфертов
бюджетам муниципальных образований Волховского муниципального района
на 2015 год</t>
  </si>
  <si>
    <t>- на меры социальной поддержки ветеранов труда, жертв политических репрессий, сельских специалистов по оплата жилья и коммунальных услуг</t>
  </si>
  <si>
    <t xml:space="preserve"> 2 02 04000 00 0000 151</t>
  </si>
  <si>
    <t xml:space="preserve"> ИНЫЕ МЕЖБЮДЖЕТНЫЕ ТРАНСФЕРТЫ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</si>
  <si>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</si>
  <si>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</si>
  <si>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Иные межбюджетные трансферты на комплекс практических мероприятий, направленные на повышение уровня доступности приоритетных объектов и услуг в приоритетных сферах жизнедеятельности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</si>
  <si>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>Наименование поселения</t>
  </si>
  <si>
    <t xml:space="preserve">Приложение 14   </t>
  </si>
  <si>
    <t xml:space="preserve">       </t>
  </si>
  <si>
    <t>Наименование мероприятий</t>
  </si>
  <si>
    <t>Муниципальное образование Вындиноостровское сельское поселение</t>
  </si>
  <si>
    <t>Муниципальное образование Бережковское сельское поселение</t>
  </si>
  <si>
    <t>Муниципальное образование Иссадское сельское поселение</t>
  </si>
  <si>
    <t>Муниципальное образование Пашское сельское поселение</t>
  </si>
  <si>
    <t>Муниципальное образование Селивановское сельское поселение</t>
  </si>
  <si>
    <t>Муниципальное образование Усадищенское сельское поселение</t>
  </si>
  <si>
    <t>Муниципальное образование Колчановское сельское поселение</t>
  </si>
  <si>
    <t>Муниципальное образование Хваловское сельское поселение</t>
  </si>
  <si>
    <t>Муниципальное образование г.Волхов</t>
  </si>
  <si>
    <t>Муниципальное образование Свирицкое сельское поселение</t>
  </si>
  <si>
    <t>Муниципальное образование Сясьстройское городское поселение</t>
  </si>
  <si>
    <t>Муниципальное образование Потанинское сельское поселение</t>
  </si>
  <si>
    <t>Подпрограмма "Энергосбережение и повышение энергетической эффективности на территории Волховского муниципального района на 2014-2017 годы"</t>
  </si>
  <si>
    <t>Подпрограмма "Водоснабжение и водоотведение Волховского муниципального района на 2014-2017 годы"</t>
  </si>
  <si>
    <t>Восстановление второго ввода Ду=150мм, L=65 п.м. Волховский пр., 55</t>
  </si>
  <si>
    <t>Замена наружной (Ду=100мм, L=11 п.м., Ду=200мм, L=66,5п.м.) и внутренней (Ду=100мм, L=18 п.м.) сети хозбытовой канализации, а также участка самотечного хозбытового коллектора  (Ду=200мм, L=29,5 п.м.)  ул. Кирова, д. 1б</t>
  </si>
  <si>
    <t>Замена наружной сети хозбытовой канализации (Ду=100мм, L=24 п.м., Ду=200мм, L=56 п.м.) ул. Кирова, д. 1в</t>
  </si>
  <si>
    <t>Капитальный ремонт теплотрассы от д. №5 до д. № 21 130м д.Бережки</t>
  </si>
  <si>
    <t>Капитальный ремонт водопровода, 800 м, п.Свирица</t>
  </si>
  <si>
    <t>Замена участка теплотрассы 230 п.м.</t>
  </si>
  <si>
    <t>Капитальный ремонт водопровода с заменой труб на металлопластик д.Хвалово</t>
  </si>
  <si>
    <t>Устройство водопровода Д=150 мм, г.Сясьстрой, ул. Петрозаводская д.30</t>
  </si>
  <si>
    <t>Ремонт теплотрассы от котельной ул. Чернецкое к ж/д 350 п.м. с.Колчаново</t>
  </si>
  <si>
    <t>Замена участка теплотрассы от котельной №1 до д.№ 17 по ул.Молодежная в с.Паша</t>
  </si>
  <si>
    <t>Ремонт водозаборных сооружений и насосной станции 1 подъема с.Паша</t>
  </si>
  <si>
    <t>Капитальный ремонт распределительной сети биофильтров с заменой спринклерной системы орошения биофильтров</t>
  </si>
  <si>
    <t>Капитальный ремонт водопровода откачки ила из вторичного отстойника</t>
  </si>
  <si>
    <t>Получение кредитов от кредитных организаций бюджетами муниципальных районов в валюте Российской Федерации</t>
  </si>
  <si>
    <t>Доходы от сдачи в аренду имущества, составляющего казну муниципальных районов (за исключением земельных участков)</t>
  </si>
  <si>
    <t>Иные межбюджетные трансферты на  софинансирование строительства и капитального ремонта спортивных площадок в рамках подпрограммы "Развитие объектов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</si>
  <si>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 xml:space="preserve">Иные межбюджетные трансферты бюджетам муниципальных образований </t>
  </si>
  <si>
    <t>Безвозмездные поступления районного  бюджета                                                                                                               Волховского  муниципального  района  Ленинградской  области  на  2015 год</t>
  </si>
  <si>
    <t>Обеспечение мероприятий по переселению граждан из аварийного жилищного фонда с учетом развития малоэтажного жилищного строительства в рамках подпрограммы "Переселение граждан из аварийного жилищного фонда на территории Волховского муниципального района"муниципальной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</si>
  <si>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-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</si>
  <si>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>Распределение межбюджетных трансфертов в рамках реализации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</si>
  <si>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(приложение 19)</t>
  </si>
  <si>
    <t>Ремонт водопровода из труб Д=50мм (300 м), ремонт канализации из труб Д=300 мм в п. Селиваново по ул. Первомайской и  ул.Торфяников 400м</t>
  </si>
  <si>
    <t xml:space="preserve">от  18 декабря  2014 года №  18  </t>
  </si>
  <si>
    <t>СУБСИДИИ бюджетам субъектов Российской Федерации и муниципальных образований</t>
  </si>
  <si>
    <t>2 02 02000 00 0000 151</t>
  </si>
  <si>
    <t>Прочие субсидии</t>
  </si>
  <si>
    <t>на мероприятия по формированию доступной среды жизнедеятельности для инвалидов в Ленинградской области</t>
  </si>
  <si>
    <t>2 02 02999 05 0000 151</t>
  </si>
  <si>
    <t>- на предоставление гражданам ЕДВ на проведение капитального ремонта ИЖД</t>
  </si>
  <si>
    <t>- на предоставление гражданам субсидий на оплату жилого помещения и коммунальных услуг</t>
  </si>
  <si>
    <t>- на предоставление ежемесячной денежной выплаты семьям в случае рождения третьего ребенка и последующих детей</t>
  </si>
  <si>
    <t>- на выплату единовременных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</si>
  <si>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</si>
  <si>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</si>
  <si>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-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</si>
  <si>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Прочие межбюджетные трансферты, передаваемые бюджетам муниципальных районов</t>
  </si>
  <si>
    <t>2 02 04999 05 0000 151</t>
  </si>
  <si>
    <t>Прочие межбюджетные трансферты общего характера</t>
  </si>
  <si>
    <t>1403</t>
  </si>
  <si>
    <t>Дорожное хозяйство</t>
  </si>
  <si>
    <t>0409</t>
  </si>
  <si>
    <t>Ремонт центрального водовода от хоздвора завода "Лаконд" до ветлечебницы ул.Ленинградская</t>
  </si>
  <si>
    <t>Ремонт канализационного напорного коллектора, проходящего под рекой Паша</t>
  </si>
  <si>
    <t>на обеспечение деятельности информационно-консультационных центров для потребителей</t>
  </si>
  <si>
    <t>- на меры социальной поддержки ветеранов труда, тружеников тыла, жертв политических репрессий по предоставлению ежемесячной денежной  выплаты</t>
  </si>
  <si>
    <t>- на меры социальной поддержки по предоставлению единовременного пособия при рождении ребенка, ежемесячного пособия на ребенка, ежемесячной денежной компенсации на полноценное питание беременным женщинам, кормящим матерям, детям в возрасте до трех лет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</si>
  <si>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</si>
  <si>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</si>
  <si>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- на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пользования, городского и пригородного сообщения</t>
  </si>
  <si>
    <t xml:space="preserve">Иные межбюджетные трансферты 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 в рамках непрограммных расходов органов местного самоуправления </t>
  </si>
  <si>
    <t>на обновление содержания общего образования, создание современной образовательной среды и развитие сети общеобразовательных учреждений</t>
  </si>
  <si>
    <t>на строительство и капитальный ремонт плоскостных спортивных сооружений и стадионов</t>
  </si>
  <si>
    <t>2 02 03004 05 0000 151</t>
  </si>
  <si>
    <t>на осуществление ежегодной денежной выплаты лицам, награжденным нагрудным знаком "Почетный донор России", в рамках подпрограммы "Развитие мер социальной поддержки отдельных категорий граждан" государственной программы Российской Федерации "Социальная поддержка граждан"</t>
  </si>
  <si>
    <t>- на исполнение полномочий по выплате компенсации части родительской платы</t>
  </si>
  <si>
    <t>- на осуществление выплат по компенсации части родительской платы</t>
  </si>
  <si>
    <t>-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</si>
  <si>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0505</t>
  </si>
  <si>
    <t>Другие вопросы в области жилищно-коммунального хозяйства</t>
  </si>
  <si>
    <t>Иные межбюджетные трансферты за счет резервного фонда администрации Волховского муниципального района в рамках непрограммных расходов органов местного самоуправления</t>
  </si>
  <si>
    <t>на укрепление материально-технической базы учреждений общего образования</t>
  </si>
  <si>
    <t>на финансирование в рамках подпрограммы "Жилье для молодежи"</t>
  </si>
  <si>
    <t>0503</t>
  </si>
  <si>
    <t>Благоустройство</t>
  </si>
  <si>
    <t>На поддержку муниципальных образований Ленинградской области по развитию общественной инфраструктуры муниципального значения в ЛО в рамках непрограммных расходов органов местного самоуправления</t>
  </si>
  <si>
    <t>На мероприятия подпрограммы "Обеспечение жильем молодых семей" федеральной целевой программы "Жилище" на 2011 - 2015 годы в рамках непрограммных расходов органов местного самоуправления</t>
  </si>
  <si>
    <t>На предоставление социальных выплат молодым семьям на приобретение (строительство) жилья и дополнительных социальных выплат в случае рождения (усыновления) детей в рамках непрограмных расходов органов местного самоуправления</t>
  </si>
  <si>
    <t>На предоставление молодым семьям социальных выплат на приобретение (строительство) жилья в рамках непрограммных расходов органов местного самоуправления</t>
  </si>
  <si>
    <t>Замена участка центральной трассы ХВС д.Усадище 435 п.м.</t>
  </si>
  <si>
    <t>Ремонт здания КОС м-н "Алексино"</t>
  </si>
  <si>
    <t xml:space="preserve">Программа муниципальных заимствований   Волховского муниципального района                                                                                            Ленинградской области на 2015 год    </t>
  </si>
  <si>
    <t>Предельная величина на 01.01.2015 г.</t>
  </si>
  <si>
    <t>Объем привлечения в 2015 году</t>
  </si>
  <si>
    <t>Объем погашения в 2015 году</t>
  </si>
  <si>
    <t>Предельная величина на 01.01.2016 г.</t>
  </si>
  <si>
    <t>Бюджетные кредиты, полученные из областного бюджета</t>
  </si>
  <si>
    <t>Кредиты от кредитных организаций</t>
  </si>
  <si>
    <t>Итого</t>
  </si>
  <si>
    <t>1 13 02995 05 0000 130</t>
  </si>
  <si>
    <t>Прочие доходы от компенсации затрат бюджетов муниципальных районов</t>
  </si>
  <si>
    <t>Замена дымовой трубы на котельной п. Селиваново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</si>
  <si>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</si>
  <si>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</si>
  <si>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114 02000 00 0000 000</t>
  </si>
  <si>
    <t>Доходы от реализации имущества, находящегося в государственной  муниципальной собственности (за исключением движимого имущества бюджетных и автономных учреждений, а также имущества государственных и 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</si>
  <si>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</si>
  <si>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Волховского муниципального района"муниципальной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</si>
  <si>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на укрепление материально-технической базы организаций дошкольного образования</t>
  </si>
  <si>
    <t>на укрепление материально-технической базы организаций дополнительного образования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</si>
  <si>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</si>
  <si>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развитие и поддержку информационных технологий, обеспечивающих бюджетный процесс</t>
  </si>
  <si>
    <t>2 02 03012 05 0000 151</t>
  </si>
  <si>
    <t>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</si>
  <si>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-на выплату ежемесячной денежной компенсации расходов на автомобильное топливо гражданам, получающим процедуру гемодиализа</t>
  </si>
  <si>
    <t>-ежемесячная денежная выплата гражданам, являвшимся несовершеннолетними детьми в период Великой Отечественной войны 1941-1945 годов, родившимся в период с 4 сентября 1927 года по 3 сентября 1945 года</t>
  </si>
  <si>
    <t>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</si>
  <si>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2 02 03090 05 0000 151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</si>
  <si>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</si>
  <si>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2 02 03123 05 0000 151</t>
  </si>
  <si>
    <t>Субвенции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</si>
  <si>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</si>
  <si>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0410</t>
  </si>
  <si>
    <t>Связь и информатика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</si>
  <si>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</si>
  <si>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</si>
  <si>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2 02 03069 05 0000 151</t>
  </si>
  <si>
    <t>Устройство наружной сети канализации от ж/д №15 ул. Ленинградская до канализационного коллектора у ж/д №24 мр-н "В" г. Новая Ладога</t>
  </si>
  <si>
    <t>на организация отдыха детей, находящихся в трудной жизненной ситуации в каникулы</t>
  </si>
  <si>
    <t>Монтаж повысительного насоса с системой автоматизированного управления многоквартирного жилого дома №5 ул. Красноармейская</t>
  </si>
  <si>
    <t>Замена участка канализационных сетей Д=300 мм, г.Сясьстрой, ул.Советская, д.22</t>
  </si>
  <si>
    <t xml:space="preserve">(приложение 29)   </t>
  </si>
  <si>
    <t>Профессиональная подготовка, переподготовка и повышение квалификации</t>
  </si>
  <si>
    <t>0705</t>
  </si>
  <si>
    <t>На подготовку и проведение мероприятий, посвященных Дню образования ЛО в рамках непрограммных расходов органов местного самоуправления</t>
  </si>
  <si>
    <t>Субсидии бюджетам муниципальных районов на реализацию федеральных целевых программ</t>
  </si>
  <si>
    <t>2 02 02077 05 0000 151</t>
  </si>
  <si>
    <t>Субсидии бюджетам муниципальных районов на бюджетные инвестиции и объекты капитального строительства собственности муниципальных образований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</si>
  <si>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</si>
  <si>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</si>
  <si>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организацию отдыха и оздоровления детей и подростков</t>
  </si>
  <si>
    <t>на развитие кадрового потенциала системы дошкольного, общего и дополнительного образования</t>
  </si>
  <si>
    <t>на обеспечение выплат стимулирующего характера работникам муниципальных учреждений культуры</t>
  </si>
  <si>
    <t>на поощрение победителей и лауреатов областных конкурсов в области образования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</si>
  <si>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</si>
  <si>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</si>
  <si>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</si>
  <si>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</si>
  <si>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Ремонт теплотрассы к дому №8 по ул.Центральная</t>
  </si>
  <si>
    <t>Установка узла учета тепла на газовую котельную</t>
  </si>
  <si>
    <t>Капитальный ремонт (замена) водопровода от ВОС до деревни Потанино</t>
  </si>
  <si>
    <t>Код бюджетной классификации</t>
  </si>
  <si>
    <t>Итого по программе</t>
  </si>
  <si>
    <t>Муниципальное образование Новоладожское городское поселение</t>
  </si>
  <si>
    <t xml:space="preserve">- на подготовку и проведение мероприятий, посвященных Дню образования Ленинградской области </t>
  </si>
  <si>
    <t>- на осуществление возложенных полномочий МО город Волхов</t>
  </si>
  <si>
    <t>1 11 07015 05 0000 120</t>
  </si>
  <si>
    <t>Доходы от перечисления части прибыли, остающейся после уплаты налогов и обязательных платежей муниципальных унитарных предприятий, созданных муниципальными районами</t>
  </si>
  <si>
    <t xml:space="preserve">на мероприятия по поддержке субъектов малого предпринимательства, действующих менее одного года, на организацию предпринимательской деятельности </t>
  </si>
  <si>
    <t>2 02 02051 05 0000 151</t>
  </si>
  <si>
    <t>2 02 02008 05 0000 151</t>
  </si>
  <si>
    <t>Субсидии бюджетам муниципальных районов на обеспечение жильем молодых семей</t>
  </si>
  <si>
    <t>2 02 03020 05 0000 151</t>
  </si>
  <si>
    <t>на выплату единовременного пособия при всех формах устройства детей, лишенных родительского попечения, в семью</t>
  </si>
  <si>
    <t>2 02 03027 05 0000 151</t>
  </si>
  <si>
    <t>на вознаграждение, причитающиеся приемному родителю</t>
  </si>
  <si>
    <t>на содержание  детей-сирот и детей, оставшихся без попечения родителей, в семьях опекунов (попечителей) и приемных семьях</t>
  </si>
  <si>
    <t>На содержание ребенка в семье опекуна и приемной семье, а также вознаграждение, причитающееся приемному родителю, в том числе</t>
  </si>
  <si>
    <t xml:space="preserve">на меры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самостоятельно, в части выплаты денежной компенсации расходов на бензин, ремонт, техническое обслуживание транспортных средств и запасные части к ним </t>
  </si>
  <si>
    <t xml:space="preserve"> на меры  социальной поддержки многодетным и приемным семьям в виде: ежемесячной денежной компенсации на оплату жилого помещения и коммунальных услуг; ежегодной денежной компенсации на каждого из детей, обучающихся в общеобразовательных учреждениях; бесплатного проезда на внутригородском транспорте (кроме такси)</t>
  </si>
  <si>
    <t>Ремонт участка сетей холодного водоснабжения от д. 9 мкр.Южный до д. 22 мкр. Центральный</t>
  </si>
  <si>
    <t>Ремонт участка теплосети от котельной до администрации д. Иссад</t>
  </si>
  <si>
    <t>Замена участка магистральной водопроводной сети ДУ=100 мм, проходящей по ул.Торфяная</t>
  </si>
  <si>
    <t>(в ред. от 19 ноября 2015 года № 65)</t>
  </si>
  <si>
    <t>(в ред от 19 ноября 2015 года № 65)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</si>
</sst>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  <numFmt numFmtId="173" formatCode="#,##0.0000"/>
    <numFmt numFmtId="174" formatCode="#,##0.0000000"/>
    <numFmt numFmtId="175" formatCode="#,##0.00_р_."/>
    <numFmt numFmtId="176" formatCode="000000"/>
    <numFmt numFmtId="177" formatCode="_-* #,##0.0_р_._-;\-* #,##0.0_р_._-;_-* &quot;-&quot;??_р_._-;_-@_-"/>
    <numFmt numFmtId="178" formatCode="_-* #,##0.0_р_._-;\-* #,##0.0_р_._-;_-* &quot;-&quot;?_р_._-;_-@_-"/>
    <numFmt numFmtId="179" formatCode="?"/>
    <numFmt numFmtId="180" formatCode="_-* #,##0.000_р_._-;\-* #,##0.000_р_._-;_-* &quot;-&quot;??_р_._-;_-@_-"/>
    <numFmt numFmtId="181" formatCode="_-* #,##0_р_._-;\-* #,##0_р_._-;_-* &quot;-&quot;??_р_._-;_-@_-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0"/>
    <numFmt numFmtId="190" formatCode="#,##0.00_ ;\-#,##0.0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3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7" fillId="0" borderId="0" xfId="53" applyFont="1" applyFill="1">
      <alignment/>
      <protection/>
    </xf>
    <xf numFmtId="0" fontId="7" fillId="0" borderId="0" xfId="53" applyFont="1" applyFill="1" applyAlignment="1">
      <alignment vertical="center"/>
      <protection/>
    </xf>
    <xf numFmtId="0" fontId="7" fillId="0" borderId="0" xfId="53" applyFont="1" applyFill="1" applyAlignment="1">
      <alignment horizontal="center" vertical="center"/>
      <protection/>
    </xf>
    <xf numFmtId="49" fontId="7" fillId="0" borderId="0" xfId="53" applyNumberFormat="1" applyFont="1" applyFill="1" applyAlignment="1">
      <alignment vertical="center"/>
      <protection/>
    </xf>
    <xf numFmtId="164" fontId="7" fillId="0" borderId="0" xfId="53" applyNumberFormat="1" applyFont="1" applyFill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49" fontId="9" fillId="0" borderId="12" xfId="53" applyNumberFormat="1" applyFont="1" applyFill="1" applyBorder="1" applyAlignment="1">
      <alignment vertical="center"/>
      <protection/>
    </xf>
    <xf numFmtId="164" fontId="9" fillId="0" borderId="11" xfId="53" applyNumberFormat="1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vertical="center"/>
      <protection/>
    </xf>
    <xf numFmtId="49" fontId="7" fillId="0" borderId="12" xfId="53" applyNumberFormat="1" applyFont="1" applyFill="1" applyBorder="1" applyAlignment="1">
      <alignment vertical="center"/>
      <protection/>
    </xf>
    <xf numFmtId="164" fontId="7" fillId="0" borderId="11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49" fontId="9" fillId="0" borderId="12" xfId="53" applyNumberFormat="1" applyFont="1" applyFill="1" applyBorder="1" applyAlignment="1">
      <alignment vertical="center" wrapText="1"/>
      <protection/>
    </xf>
    <xf numFmtId="0" fontId="7" fillId="0" borderId="12" xfId="53" applyNumberFormat="1" applyFont="1" applyFill="1" applyBorder="1" applyAlignment="1">
      <alignment horizontal="left" vertical="center" wrapText="1"/>
      <protection/>
    </xf>
    <xf numFmtId="0" fontId="7" fillId="0" borderId="12" xfId="53" applyNumberFormat="1" applyFont="1" applyFill="1" applyBorder="1" applyAlignment="1">
      <alignment vertical="center" wrapText="1"/>
      <protection/>
    </xf>
    <xf numFmtId="49" fontId="7" fillId="0" borderId="12" xfId="53" applyNumberFormat="1" applyFont="1" applyFill="1" applyBorder="1" applyAlignment="1">
      <alignment vertical="center" wrapText="1"/>
      <protection/>
    </xf>
    <xf numFmtId="164" fontId="7" fillId="0" borderId="13" xfId="53" applyNumberFormat="1" applyFont="1" applyFill="1" applyBorder="1" applyAlignment="1">
      <alignment horizontal="center" vertical="center"/>
      <protection/>
    </xf>
    <xf numFmtId="0" fontId="7" fillId="0" borderId="11" xfId="53" applyNumberFormat="1" applyFont="1" applyFill="1" applyBorder="1" applyAlignment="1">
      <alignment wrapText="1"/>
      <protection/>
    </xf>
    <xf numFmtId="0" fontId="7" fillId="0" borderId="0" xfId="53" applyFont="1" applyFill="1" applyAlignment="1">
      <alignment wrapText="1"/>
      <protection/>
    </xf>
    <xf numFmtId="0" fontId="8" fillId="0" borderId="14" xfId="53" applyFont="1" applyFill="1" applyBorder="1" applyAlignment="1">
      <alignment horizontal="center" vertical="center"/>
      <protection/>
    </xf>
    <xf numFmtId="49" fontId="8" fillId="0" borderId="15" xfId="53" applyNumberFormat="1" applyFont="1" applyFill="1" applyBorder="1" applyAlignment="1">
      <alignment vertical="center"/>
      <protection/>
    </xf>
    <xf numFmtId="164" fontId="8" fillId="0" borderId="14" xfId="53" applyNumberFormat="1" applyFont="1" applyFill="1" applyBorder="1" applyAlignment="1">
      <alignment horizontal="center" vertical="center"/>
      <protection/>
    </xf>
    <xf numFmtId="0" fontId="64" fillId="0" borderId="0" xfId="53" applyFont="1" applyFill="1">
      <alignment/>
      <protection/>
    </xf>
    <xf numFmtId="0" fontId="65" fillId="0" borderId="16" xfId="53" applyFont="1" applyFill="1" applyBorder="1" applyAlignment="1">
      <alignment horizontal="center" vertical="center"/>
      <protection/>
    </xf>
    <xf numFmtId="49" fontId="66" fillId="0" borderId="17" xfId="53" applyNumberFormat="1" applyFont="1" applyFill="1" applyBorder="1" applyAlignment="1">
      <alignment vertical="center" wrapText="1"/>
      <protection/>
    </xf>
    <xf numFmtId="164" fontId="66" fillId="0" borderId="16" xfId="53" applyNumberFormat="1" applyFont="1" applyFill="1" applyBorder="1" applyAlignment="1">
      <alignment horizontal="center" vertical="center"/>
      <protection/>
    </xf>
    <xf numFmtId="0" fontId="65" fillId="0" borderId="11" xfId="53" applyFont="1" applyFill="1" applyBorder="1" applyAlignment="1">
      <alignment horizontal="center" vertical="center"/>
      <protection/>
    </xf>
    <xf numFmtId="49" fontId="65" fillId="0" borderId="18" xfId="53" applyNumberFormat="1" applyFont="1" applyFill="1" applyBorder="1" applyAlignment="1">
      <alignment vertical="center"/>
      <protection/>
    </xf>
    <xf numFmtId="164" fontId="65" fillId="0" borderId="11" xfId="53" applyNumberFormat="1" applyFont="1" applyFill="1" applyBorder="1" applyAlignment="1">
      <alignment horizontal="center" vertical="center"/>
      <protection/>
    </xf>
    <xf numFmtId="49" fontId="67" fillId="0" borderId="18" xfId="53" applyNumberFormat="1" applyFont="1" applyFill="1" applyBorder="1" applyAlignment="1">
      <alignment vertical="center" wrapText="1"/>
      <protection/>
    </xf>
    <xf numFmtId="49" fontId="64" fillId="0" borderId="18" xfId="53" applyNumberFormat="1" applyFont="1" applyFill="1" applyBorder="1" applyAlignment="1">
      <alignment vertical="center"/>
      <protection/>
    </xf>
    <xf numFmtId="164" fontId="64" fillId="0" borderId="11" xfId="53" applyNumberFormat="1" applyFont="1" applyFill="1" applyBorder="1" applyAlignment="1">
      <alignment horizontal="center" vertical="center"/>
      <protection/>
    </xf>
    <xf numFmtId="49" fontId="64" fillId="0" borderId="18" xfId="53" applyNumberFormat="1" applyFont="1" applyFill="1" applyBorder="1" applyAlignment="1">
      <alignment vertical="center" wrapText="1"/>
      <protection/>
    </xf>
    <xf numFmtId="176" fontId="64" fillId="0" borderId="18" xfId="53" applyNumberFormat="1" applyFont="1" applyFill="1" applyBorder="1" applyAlignment="1">
      <alignment vertical="center" wrapText="1"/>
      <protection/>
    </xf>
    <xf numFmtId="49" fontId="64" fillId="0" borderId="0" xfId="53" applyNumberFormat="1" applyFont="1" applyFill="1" applyAlignment="1">
      <alignment horizontal="right" vertical="center"/>
      <protection/>
    </xf>
    <xf numFmtId="0" fontId="64" fillId="0" borderId="0" xfId="53" applyFont="1" applyFill="1" applyAlignment="1">
      <alignment vertical="center"/>
      <protection/>
    </xf>
    <xf numFmtId="164" fontId="7" fillId="0" borderId="0" xfId="53" applyNumberFormat="1" applyFont="1" applyAlignment="1">
      <alignment horizontal="right" vertical="center"/>
      <protection/>
    </xf>
    <xf numFmtId="0" fontId="7" fillId="0" borderId="0" xfId="53" applyFont="1" applyAlignment="1">
      <alignment horizontal="right" vertical="center"/>
      <protection/>
    </xf>
    <xf numFmtId="177" fontId="4" fillId="0" borderId="13" xfId="67" applyNumberFormat="1" applyFont="1" applyFill="1" applyBorder="1" applyAlignment="1">
      <alignment horizontal="center" vertical="center"/>
    </xf>
    <xf numFmtId="43" fontId="6" fillId="0" borderId="0" xfId="65" applyFont="1" applyFill="1" applyAlignment="1">
      <alignment horizontal="right" vertical="center"/>
    </xf>
    <xf numFmtId="177" fontId="4" fillId="0" borderId="10" xfId="67" applyNumberFormat="1" applyFont="1" applyFill="1" applyBorder="1" applyAlignment="1">
      <alignment horizontal="center" vertical="center"/>
    </xf>
    <xf numFmtId="177" fontId="5" fillId="0" borderId="14" xfId="67" applyNumberFormat="1" applyFont="1" applyFill="1" applyBorder="1" applyAlignment="1">
      <alignment horizontal="center" vertical="center"/>
    </xf>
    <xf numFmtId="0" fontId="7" fillId="0" borderId="0" xfId="53" applyFont="1" applyFill="1" applyAlignment="1">
      <alignment horizontal="right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68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64" fillId="0" borderId="0" xfId="53" applyFont="1" applyFill="1" applyAlignment="1">
      <alignment horizontal="center" vertical="center"/>
      <protection/>
    </xf>
    <xf numFmtId="49" fontId="64" fillId="0" borderId="0" xfId="53" applyNumberFormat="1" applyFont="1" applyFill="1" applyAlignment="1">
      <alignment vertical="center"/>
      <protection/>
    </xf>
    <xf numFmtId="164" fontId="64" fillId="0" borderId="0" xfId="53" applyNumberFormat="1" applyFont="1" applyFill="1" applyAlignment="1">
      <alignment horizontal="center" vertical="center"/>
      <protection/>
    </xf>
    <xf numFmtId="0" fontId="7" fillId="0" borderId="0" xfId="0" applyFont="1" applyFill="1" applyAlignment="1">
      <alignment horizontal="right" vertical="center"/>
    </xf>
    <xf numFmtId="49" fontId="64" fillId="0" borderId="19" xfId="53" applyNumberFormat="1" applyFont="1" applyFill="1" applyBorder="1" applyAlignment="1">
      <alignment horizontal="left" vertical="center" wrapText="1"/>
      <protection/>
    </xf>
    <xf numFmtId="164" fontId="64" fillId="0" borderId="19" xfId="53" applyNumberFormat="1" applyFont="1" applyFill="1" applyBorder="1" applyAlignment="1">
      <alignment horizontal="center" vertical="center"/>
      <protection/>
    </xf>
    <xf numFmtId="49" fontId="10" fillId="0" borderId="18" xfId="53" applyNumberFormat="1" applyFont="1" applyFill="1" applyBorder="1" applyAlignment="1">
      <alignment vertical="center" wrapText="1"/>
      <protection/>
    </xf>
    <xf numFmtId="49" fontId="7" fillId="0" borderId="18" xfId="53" applyNumberFormat="1" applyFont="1" applyFill="1" applyBorder="1" applyAlignment="1">
      <alignment vertical="center"/>
      <protection/>
    </xf>
    <xf numFmtId="176" fontId="64" fillId="0" borderId="18" xfId="53" applyNumberFormat="1" applyFont="1" applyFill="1" applyBorder="1" applyAlignment="1">
      <alignment horizontal="left" vertical="center" wrapText="1"/>
      <protection/>
    </xf>
    <xf numFmtId="164" fontId="7" fillId="0" borderId="0" xfId="53" applyNumberFormat="1" applyFont="1" applyFill="1" applyAlignment="1">
      <alignment vertical="center"/>
      <protection/>
    </xf>
    <xf numFmtId="0" fontId="2" fillId="0" borderId="0" xfId="53" applyAlignment="1">
      <alignment vertical="center"/>
      <protection/>
    </xf>
    <xf numFmtId="0" fontId="15" fillId="0" borderId="0" xfId="53" applyFont="1" applyAlignment="1">
      <alignment vertical="center"/>
      <protection/>
    </xf>
    <xf numFmtId="0" fontId="11" fillId="0" borderId="0" xfId="53" applyFont="1" applyAlignment="1">
      <alignment vertical="center"/>
      <protection/>
    </xf>
    <xf numFmtId="164" fontId="11" fillId="0" borderId="0" xfId="53" applyNumberFormat="1" applyFont="1" applyAlignment="1">
      <alignment vertical="center"/>
      <protection/>
    </xf>
    <xf numFmtId="0" fontId="8" fillId="0" borderId="10" xfId="53" applyFont="1" applyBorder="1" applyAlignment="1">
      <alignment vertical="center"/>
      <protection/>
    </xf>
    <xf numFmtId="0" fontId="8" fillId="0" borderId="10" xfId="53" applyFont="1" applyBorder="1" applyAlignment="1">
      <alignment vertical="center" wrapText="1"/>
      <protection/>
    </xf>
    <xf numFmtId="164" fontId="8" fillId="0" borderId="11" xfId="53" applyNumberFormat="1" applyFont="1" applyBorder="1" applyAlignment="1">
      <alignment horizontal="center" vertical="center"/>
      <protection/>
    </xf>
    <xf numFmtId="0" fontId="17" fillId="0" borderId="0" xfId="53" applyFont="1" applyAlignment="1">
      <alignment vertical="center"/>
      <protection/>
    </xf>
    <xf numFmtId="0" fontId="11" fillId="0" borderId="10" xfId="53" applyFont="1" applyBorder="1" applyAlignment="1">
      <alignment vertical="center"/>
      <protection/>
    </xf>
    <xf numFmtId="0" fontId="11" fillId="0" borderId="10" xfId="53" applyFont="1" applyBorder="1" applyAlignment="1">
      <alignment vertical="center" wrapText="1"/>
      <protection/>
    </xf>
    <xf numFmtId="164" fontId="11" fillId="0" borderId="11" xfId="53" applyNumberFormat="1" applyFont="1" applyBorder="1" applyAlignment="1">
      <alignment horizontal="center" vertical="center"/>
      <protection/>
    </xf>
    <xf numFmtId="0" fontId="18" fillId="0" borderId="0" xfId="53" applyFont="1" applyAlignment="1">
      <alignment vertical="center"/>
      <protection/>
    </xf>
    <xf numFmtId="0" fontId="11" fillId="0" borderId="11" xfId="53" applyFont="1" applyBorder="1" applyAlignment="1">
      <alignment vertical="center"/>
      <protection/>
    </xf>
    <xf numFmtId="0" fontId="11" fillId="0" borderId="11" xfId="53" applyFont="1" applyBorder="1" applyAlignment="1">
      <alignment vertical="center" wrapText="1"/>
      <protection/>
    </xf>
    <xf numFmtId="0" fontId="8" fillId="0" borderId="11" xfId="53" applyFont="1" applyBorder="1" applyAlignment="1">
      <alignment vertical="center"/>
      <protection/>
    </xf>
    <xf numFmtId="0" fontId="8" fillId="0" borderId="11" xfId="53" applyFont="1" applyBorder="1" applyAlignment="1">
      <alignment vertical="center" wrapText="1"/>
      <protection/>
    </xf>
    <xf numFmtId="0" fontId="11" fillId="0" borderId="19" xfId="53" applyFont="1" applyBorder="1" applyAlignment="1">
      <alignment vertical="center"/>
      <protection/>
    </xf>
    <xf numFmtId="0" fontId="11" fillId="0" borderId="19" xfId="53" applyFont="1" applyBorder="1" applyAlignment="1">
      <alignment vertical="center" wrapText="1"/>
      <protection/>
    </xf>
    <xf numFmtId="164" fontId="11" fillId="0" borderId="19" xfId="53" applyNumberFormat="1" applyFont="1" applyBorder="1" applyAlignment="1">
      <alignment horizontal="center" vertical="center"/>
      <protection/>
    </xf>
    <xf numFmtId="0" fontId="11" fillId="0" borderId="20" xfId="53" applyFont="1" applyBorder="1" applyAlignment="1">
      <alignment vertical="center"/>
      <protection/>
    </xf>
    <xf numFmtId="0" fontId="8" fillId="0" borderId="20" xfId="53" applyFont="1" applyBorder="1" applyAlignment="1">
      <alignment vertical="center"/>
      <protection/>
    </xf>
    <xf numFmtId="164" fontId="8" fillId="0" borderId="20" xfId="53" applyNumberFormat="1" applyFont="1" applyBorder="1" applyAlignment="1">
      <alignment horizontal="center" vertical="center"/>
      <protection/>
    </xf>
    <xf numFmtId="0" fontId="15" fillId="0" borderId="0" xfId="53" applyFont="1" applyBorder="1" applyAlignment="1">
      <alignment vertical="center"/>
      <protection/>
    </xf>
    <xf numFmtId="164" fontId="15" fillId="0" borderId="0" xfId="53" applyNumberFormat="1" applyFont="1" applyBorder="1" applyAlignment="1">
      <alignment horizontal="center" vertical="center"/>
      <protection/>
    </xf>
    <xf numFmtId="0" fontId="2" fillId="0" borderId="0" xfId="53" applyBorder="1" applyAlignment="1">
      <alignment vertical="center"/>
      <protection/>
    </xf>
    <xf numFmtId="164" fontId="2" fillId="0" borderId="0" xfId="53" applyNumberFormat="1" applyBorder="1" applyAlignment="1">
      <alignment horizontal="center" vertical="center"/>
      <protection/>
    </xf>
    <xf numFmtId="0" fontId="15" fillId="0" borderId="0" xfId="53" applyFont="1" applyFill="1" applyBorder="1" applyAlignment="1">
      <alignment vertical="center"/>
      <protection/>
    </xf>
    <xf numFmtId="0" fontId="18" fillId="0" borderId="0" xfId="53" applyFont="1" applyBorder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0" borderId="0" xfId="53" applyNumberFormat="1" applyFont="1" applyBorder="1" applyAlignment="1">
      <alignment horizontal="center" vertical="center"/>
      <protection/>
    </xf>
    <xf numFmtId="164" fontId="2" fillId="0" borderId="0" xfId="53" applyNumberFormat="1" applyAlignment="1">
      <alignment vertical="center"/>
      <protection/>
    </xf>
    <xf numFmtId="49" fontId="9" fillId="0" borderId="18" xfId="53" applyNumberFormat="1" applyFont="1" applyFill="1" applyBorder="1" applyAlignment="1">
      <alignment vertical="center"/>
      <protection/>
    </xf>
    <xf numFmtId="0" fontId="65" fillId="0" borderId="0" xfId="53" applyFont="1" applyFill="1">
      <alignment/>
      <protection/>
    </xf>
    <xf numFmtId="0" fontId="64" fillId="0" borderId="18" xfId="0" applyFont="1" applyFill="1" applyBorder="1" applyAlignment="1">
      <alignment wrapText="1"/>
    </xf>
    <xf numFmtId="0" fontId="69" fillId="0" borderId="21" xfId="0" applyFont="1" applyBorder="1" applyAlignment="1">
      <alignment horizontal="left" vertical="center" wrapText="1"/>
    </xf>
    <xf numFmtId="0" fontId="69" fillId="0" borderId="21" xfId="0" applyFont="1" applyBorder="1" applyAlignment="1">
      <alignment vertical="center" wrapText="1"/>
    </xf>
    <xf numFmtId="164" fontId="64" fillId="0" borderId="0" xfId="53" applyNumberFormat="1" applyFont="1" applyFill="1" applyAlignment="1">
      <alignment vertical="center"/>
      <protection/>
    </xf>
    <xf numFmtId="0" fontId="11" fillId="0" borderId="21" xfId="0" applyFont="1" applyBorder="1" applyAlignment="1">
      <alignment horizontal="left" vertical="center" wrapText="1"/>
    </xf>
    <xf numFmtId="43" fontId="11" fillId="0" borderId="21" xfId="65" applyFont="1" applyBorder="1" applyAlignment="1">
      <alignment horizontal="center" vertical="center" wrapText="1"/>
    </xf>
    <xf numFmtId="43" fontId="8" fillId="0" borderId="21" xfId="65" applyFont="1" applyBorder="1" applyAlignment="1">
      <alignment horizontal="center" vertical="center" wrapText="1"/>
    </xf>
    <xf numFmtId="43" fontId="8" fillId="0" borderId="21" xfId="65" applyFont="1" applyBorder="1" applyAlignment="1">
      <alignment horizontal="center" vertical="center"/>
    </xf>
    <xf numFmtId="49" fontId="64" fillId="0" borderId="22" xfId="53" applyNumberFormat="1" applyFont="1" applyFill="1" applyBorder="1" applyAlignment="1">
      <alignment vertical="center"/>
      <protection/>
    </xf>
    <xf numFmtId="49" fontId="7" fillId="0" borderId="18" xfId="53" applyNumberFormat="1" applyFont="1" applyFill="1" applyBorder="1" applyAlignment="1">
      <alignment vertical="center" wrapText="1"/>
      <protection/>
    </xf>
    <xf numFmtId="164" fontId="7" fillId="0" borderId="0" xfId="53" applyNumberFormat="1" applyFont="1" applyFill="1" applyAlignment="1">
      <alignment horizontal="right" vertical="center"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7" fillId="0" borderId="0" xfId="53" applyFont="1" applyAlignment="1">
      <alignment horizontal="center"/>
      <protection/>
    </xf>
    <xf numFmtId="0" fontId="8" fillId="0" borderId="0" xfId="53" applyFont="1" applyAlignment="1">
      <alignment horizontal="center" wrapText="1"/>
      <protection/>
    </xf>
    <xf numFmtId="0" fontId="4" fillId="0" borderId="0" xfId="53" applyFont="1">
      <alignment/>
      <protection/>
    </xf>
    <xf numFmtId="0" fontId="4" fillId="0" borderId="23" xfId="53" applyFont="1" applyBorder="1">
      <alignment/>
      <protection/>
    </xf>
    <xf numFmtId="0" fontId="4" fillId="0" borderId="24" xfId="53" applyFont="1" applyBorder="1" applyAlignment="1">
      <alignment horizontal="center" wrapText="1"/>
      <protection/>
    </xf>
    <xf numFmtId="0" fontId="4" fillId="0" borderId="25" xfId="53" applyFont="1" applyBorder="1" applyAlignment="1">
      <alignment horizontal="center" wrapText="1"/>
      <protection/>
    </xf>
    <xf numFmtId="0" fontId="4" fillId="0" borderId="26" xfId="53" applyFont="1" applyBorder="1">
      <alignment/>
      <protection/>
    </xf>
    <xf numFmtId="3" fontId="4" fillId="0" borderId="21" xfId="53" applyNumberFormat="1" applyFont="1" applyBorder="1" applyAlignment="1">
      <alignment horizontal="center"/>
      <protection/>
    </xf>
    <xf numFmtId="3" fontId="4" fillId="0" borderId="27" xfId="53" applyNumberFormat="1" applyFont="1" applyBorder="1" applyAlignment="1">
      <alignment horizontal="center"/>
      <protection/>
    </xf>
    <xf numFmtId="0" fontId="4" fillId="0" borderId="26" xfId="53" applyFont="1" applyBorder="1" applyAlignment="1">
      <alignment horizontal="left" vertical="center" wrapText="1"/>
      <protection/>
    </xf>
    <xf numFmtId="0" fontId="4" fillId="0" borderId="26" xfId="53" applyFont="1" applyBorder="1" applyAlignment="1">
      <alignment horizontal="left" vertical="center"/>
      <protection/>
    </xf>
    <xf numFmtId="3" fontId="4" fillId="0" borderId="21" xfId="53" applyNumberFormat="1" applyFont="1" applyFill="1" applyBorder="1" applyAlignment="1">
      <alignment horizontal="center"/>
      <protection/>
    </xf>
    <xf numFmtId="0" fontId="3" fillId="0" borderId="28" xfId="53" applyFont="1" applyBorder="1">
      <alignment/>
      <protection/>
    </xf>
    <xf numFmtId="164" fontId="4" fillId="0" borderId="21" xfId="53" applyNumberFormat="1" applyFont="1" applyBorder="1" applyAlignment="1">
      <alignment horizontal="center"/>
      <protection/>
    </xf>
    <xf numFmtId="164" fontId="4" fillId="0" borderId="27" xfId="53" applyNumberFormat="1" applyFont="1" applyBorder="1" applyAlignment="1">
      <alignment horizontal="center"/>
      <protection/>
    </xf>
    <xf numFmtId="164" fontId="3" fillId="0" borderId="29" xfId="53" applyNumberFormat="1" applyFont="1" applyBorder="1" applyAlignment="1">
      <alignment horizontal="center"/>
      <protection/>
    </xf>
    <xf numFmtId="164" fontId="3" fillId="0" borderId="30" xfId="53" applyNumberFormat="1" applyFont="1" applyBorder="1" applyAlignment="1">
      <alignment horizontal="center"/>
      <protection/>
    </xf>
    <xf numFmtId="0" fontId="64" fillId="0" borderId="13" xfId="0" applyFont="1" applyBorder="1" applyAlignment="1">
      <alignment vertical="center"/>
    </xf>
    <xf numFmtId="0" fontId="64" fillId="0" borderId="19" xfId="53" applyFont="1" applyFill="1" applyBorder="1" applyAlignment="1">
      <alignment horizontal="center" vertical="center"/>
      <protection/>
    </xf>
    <xf numFmtId="0" fontId="64" fillId="0" borderId="13" xfId="53" applyFont="1" applyFill="1" applyBorder="1" applyAlignment="1">
      <alignment horizontal="center" vertical="center"/>
      <protection/>
    </xf>
    <xf numFmtId="0" fontId="64" fillId="0" borderId="10" xfId="53" applyFont="1" applyFill="1" applyBorder="1" applyAlignment="1">
      <alignment horizontal="center" vertical="center"/>
      <protection/>
    </xf>
    <xf numFmtId="0" fontId="64" fillId="0" borderId="13" xfId="0" applyFont="1" applyFill="1" applyBorder="1" applyAlignment="1">
      <alignment horizontal="center" vertical="center"/>
    </xf>
    <xf numFmtId="164" fontId="64" fillId="33" borderId="11" xfId="53" applyNumberFormat="1" applyFont="1" applyFill="1" applyBorder="1" applyAlignment="1">
      <alignment horizontal="center" vertical="center"/>
      <protection/>
    </xf>
    <xf numFmtId="164" fontId="64" fillId="33" borderId="19" xfId="53" applyNumberFormat="1" applyFont="1" applyFill="1" applyBorder="1" applyAlignment="1">
      <alignment horizontal="center" vertical="center"/>
      <protection/>
    </xf>
    <xf numFmtId="164" fontId="7" fillId="33" borderId="11" xfId="53" applyNumberFormat="1" applyFont="1" applyFill="1" applyBorder="1" applyAlignment="1">
      <alignment horizontal="center" vertical="center"/>
      <protection/>
    </xf>
    <xf numFmtId="164" fontId="64" fillId="33" borderId="13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49" fontId="4" fillId="0" borderId="31" xfId="53" applyNumberFormat="1" applyFont="1" applyFill="1" applyBorder="1" applyAlignment="1">
      <alignment horizontal="center" vertical="center"/>
      <protection/>
    </xf>
    <xf numFmtId="43" fontId="6" fillId="0" borderId="0" xfId="68" applyFont="1" applyFill="1" applyAlignment="1">
      <alignment horizontal="right" vertical="center"/>
    </xf>
    <xf numFmtId="0" fontId="12" fillId="0" borderId="0" xfId="54" applyFont="1" applyAlignment="1">
      <alignment vertical="center"/>
      <protection/>
    </xf>
    <xf numFmtId="0" fontId="12" fillId="0" borderId="0" xfId="54" applyFont="1" applyBorder="1" applyAlignment="1">
      <alignment vertical="center"/>
      <protection/>
    </xf>
    <xf numFmtId="0" fontId="12" fillId="0" borderId="0" xfId="57" applyFont="1" applyAlignment="1">
      <alignment horizontal="center" vertical="center"/>
      <protection/>
    </xf>
    <xf numFmtId="0" fontId="12" fillId="0" borderId="0" xfId="54" applyFont="1" applyAlignment="1">
      <alignment horizontal="center" vertical="center"/>
      <protection/>
    </xf>
    <xf numFmtId="0" fontId="5" fillId="0" borderId="21" xfId="54" applyFont="1" applyBorder="1" applyAlignment="1">
      <alignment horizontal="center" vertical="center" wrapText="1"/>
      <protection/>
    </xf>
    <xf numFmtId="0" fontId="5" fillId="0" borderId="21" xfId="57" applyFont="1" applyBorder="1" applyAlignment="1">
      <alignment horizontal="center" vertical="center" wrapText="1"/>
      <protection/>
    </xf>
    <xf numFmtId="0" fontId="12" fillId="0" borderId="21" xfId="54" applyFont="1" applyBorder="1" applyAlignment="1">
      <alignment horizontal="center" vertical="center" wrapText="1"/>
      <protection/>
    </xf>
    <xf numFmtId="0" fontId="12" fillId="0" borderId="21" xfId="57" applyFont="1" applyBorder="1" applyAlignment="1">
      <alignment horizontal="center" vertical="center" wrapText="1"/>
      <protection/>
    </xf>
    <xf numFmtId="0" fontId="20" fillId="0" borderId="21" xfId="0" applyFont="1" applyFill="1" applyBorder="1" applyAlignment="1">
      <alignment horizontal="left" vertical="center" wrapText="1"/>
    </xf>
    <xf numFmtId="0" fontId="11" fillId="0" borderId="0" xfId="54" applyFont="1" applyAlignment="1">
      <alignment vertical="center"/>
      <protection/>
    </xf>
    <xf numFmtId="0" fontId="8" fillId="0" borderId="21" xfId="54" applyFont="1" applyBorder="1" applyAlignment="1">
      <alignment horizontal="left" vertical="center" wrapText="1"/>
      <protection/>
    </xf>
    <xf numFmtId="0" fontId="8" fillId="0" borderId="0" xfId="54" applyFont="1" applyAlignment="1">
      <alignment horizontal="left" vertical="center"/>
      <protection/>
    </xf>
    <xf numFmtId="165" fontId="11" fillId="0" borderId="21" xfId="0" applyNumberFormat="1" applyFont="1" applyFill="1" applyBorder="1" applyAlignment="1">
      <alignment horizontal="left" vertical="center" wrapText="1"/>
    </xf>
    <xf numFmtId="2" fontId="11" fillId="0" borderId="21" xfId="0" applyNumberFormat="1" applyFont="1" applyFill="1" applyBorder="1" applyAlignment="1">
      <alignment horizontal="left" vertical="center" wrapText="1"/>
    </xf>
    <xf numFmtId="11" fontId="11" fillId="0" borderId="21" xfId="0" applyNumberFormat="1" applyFont="1" applyFill="1" applyBorder="1" applyAlignment="1">
      <alignment horizontal="left" vertical="center" wrapText="1"/>
    </xf>
    <xf numFmtId="49" fontId="8" fillId="0" borderId="21" xfId="54" applyNumberFormat="1" applyFont="1" applyBorder="1" applyAlignment="1">
      <alignment vertical="center" wrapText="1"/>
      <protection/>
    </xf>
    <xf numFmtId="0" fontId="12" fillId="0" borderId="0" xfId="54" applyFont="1" applyAlignment="1">
      <alignment vertical="center" wrapText="1"/>
      <protection/>
    </xf>
    <xf numFmtId="0" fontId="69" fillId="0" borderId="32" xfId="0" applyFont="1" applyBorder="1" applyAlignment="1">
      <alignment horizontal="left" vertical="center" wrapText="1"/>
    </xf>
    <xf numFmtId="0" fontId="69" fillId="0" borderId="33" xfId="0" applyFont="1" applyBorder="1" applyAlignment="1">
      <alignment horizontal="left" vertical="center" wrapText="1"/>
    </xf>
    <xf numFmtId="164" fontId="12" fillId="0" borderId="34" xfId="53" applyNumberFormat="1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/>
      <protection/>
    </xf>
    <xf numFmtId="49" fontId="10" fillId="0" borderId="31" xfId="53" applyNumberFormat="1" applyFont="1" applyFill="1" applyBorder="1" applyAlignment="1">
      <alignment vertical="center"/>
      <protection/>
    </xf>
    <xf numFmtId="164" fontId="10" fillId="0" borderId="10" xfId="53" applyNumberFormat="1" applyFont="1" applyFill="1" applyBorder="1" applyAlignment="1">
      <alignment horizontal="center" vertical="center"/>
      <protection/>
    </xf>
    <xf numFmtId="0" fontId="69" fillId="0" borderId="32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43" fontId="4" fillId="0" borderId="0" xfId="68" applyFont="1" applyFill="1" applyAlignment="1">
      <alignment horizontal="right" vertical="center"/>
    </xf>
    <xf numFmtId="43" fontId="69" fillId="0" borderId="0" xfId="68" applyFont="1" applyAlignment="1">
      <alignment vertical="center"/>
    </xf>
    <xf numFmtId="0" fontId="69" fillId="0" borderId="0" xfId="0" applyFont="1" applyAlignment="1">
      <alignment vertical="center"/>
    </xf>
    <xf numFmtId="43" fontId="69" fillId="0" borderId="21" xfId="68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43" fontId="70" fillId="0" borderId="21" xfId="68" applyFont="1" applyBorder="1" applyAlignment="1">
      <alignment vertical="center"/>
    </xf>
    <xf numFmtId="43" fontId="70" fillId="0" borderId="21" xfId="68" applyFont="1" applyBorder="1" applyAlignment="1">
      <alignment vertical="center" wrapText="1"/>
    </xf>
    <xf numFmtId="0" fontId="71" fillId="0" borderId="0" xfId="53" applyFont="1" applyFill="1">
      <alignment/>
      <protection/>
    </xf>
    <xf numFmtId="0" fontId="71" fillId="0" borderId="34" xfId="53" applyFont="1" applyFill="1" applyBorder="1" applyAlignment="1">
      <alignment horizontal="center" vertical="center" wrapText="1"/>
      <protection/>
    </xf>
    <xf numFmtId="49" fontId="71" fillId="0" borderId="35" xfId="53" applyNumberFormat="1" applyFont="1" applyFill="1" applyBorder="1" applyAlignment="1">
      <alignment horizontal="center" vertical="center"/>
      <protection/>
    </xf>
    <xf numFmtId="164" fontId="16" fillId="0" borderId="14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Fill="1">
      <alignment/>
      <protection/>
    </xf>
    <xf numFmtId="0" fontId="16" fillId="0" borderId="14" xfId="53" applyFont="1" applyFill="1" applyBorder="1" applyAlignment="1">
      <alignment horizontal="center" vertical="center" wrapText="1"/>
      <protection/>
    </xf>
    <xf numFmtId="49" fontId="16" fillId="0" borderId="15" xfId="53" applyNumberFormat="1" applyFont="1" applyFill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 wrapText="1"/>
      <protection/>
    </xf>
    <xf numFmtId="0" fontId="68" fillId="0" borderId="21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33" xfId="0" applyFont="1" applyBorder="1" applyAlignment="1">
      <alignment horizontal="left" vertical="center" wrapText="1"/>
    </xf>
    <xf numFmtId="0" fontId="64" fillId="0" borderId="11" xfId="0" applyFont="1" applyFill="1" applyBorder="1" applyAlignment="1">
      <alignment horizontal="center" vertical="center"/>
    </xf>
    <xf numFmtId="0" fontId="69" fillId="0" borderId="33" xfId="0" applyFont="1" applyBorder="1" applyAlignment="1">
      <alignment vertical="center" wrapText="1"/>
    </xf>
    <xf numFmtId="0" fontId="64" fillId="0" borderId="19" xfId="53" applyFont="1" applyFill="1" applyBorder="1" applyAlignment="1">
      <alignment horizontal="center" vertical="center"/>
      <protection/>
    </xf>
    <xf numFmtId="0" fontId="64" fillId="0" borderId="19" xfId="53" applyFont="1" applyFill="1" applyBorder="1" applyAlignment="1">
      <alignment horizontal="center" vertical="center"/>
      <protection/>
    </xf>
    <xf numFmtId="0" fontId="4" fillId="0" borderId="31" xfId="53" applyFont="1" applyFill="1" applyBorder="1" applyAlignment="1">
      <alignment vertical="center"/>
      <protection/>
    </xf>
    <xf numFmtId="164" fontId="64" fillId="0" borderId="13" xfId="53" applyNumberFormat="1" applyFont="1" applyFill="1" applyBorder="1" applyAlignment="1">
      <alignment horizontal="center" vertical="center"/>
      <protection/>
    </xf>
    <xf numFmtId="164" fontId="7" fillId="0" borderId="0" xfId="53" applyNumberFormat="1" applyFont="1" applyFill="1">
      <alignment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left" vertical="center"/>
      <protection/>
    </xf>
    <xf numFmtId="49" fontId="5" fillId="0" borderId="14" xfId="53" applyNumberFormat="1" applyFont="1" applyFill="1" applyBorder="1" applyAlignment="1">
      <alignment horizontal="center" vertical="center"/>
      <protection/>
    </xf>
    <xf numFmtId="49" fontId="5" fillId="0" borderId="36" xfId="53" applyNumberFormat="1" applyFont="1" applyFill="1" applyBorder="1" applyAlignment="1">
      <alignment horizontal="center" vertical="center"/>
      <protection/>
    </xf>
    <xf numFmtId="0" fontId="4" fillId="0" borderId="31" xfId="53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4" fillId="0" borderId="37" xfId="53" applyNumberFormat="1" applyFont="1" applyFill="1" applyBorder="1" applyAlignment="1">
      <alignment horizontal="center" vertical="center"/>
      <protection/>
    </xf>
    <xf numFmtId="0" fontId="4" fillId="0" borderId="31" xfId="53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4" fillId="0" borderId="31" xfId="53" applyFont="1" applyFill="1" applyBorder="1" applyAlignment="1">
      <alignment horizontal="left" vertical="center"/>
      <protection/>
    </xf>
    <xf numFmtId="0" fontId="4" fillId="0" borderId="38" xfId="53" applyFont="1" applyFill="1" applyBorder="1" applyAlignment="1">
      <alignment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5" fillId="0" borderId="15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5" fillId="0" borderId="15" xfId="53" applyFont="1" applyFill="1" applyBorder="1" applyAlignment="1">
      <alignment vertical="center"/>
      <protection/>
    </xf>
    <xf numFmtId="49" fontId="4" fillId="0" borderId="13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1" xfId="53" applyNumberFormat="1" applyFont="1" applyFill="1" applyBorder="1" applyAlignment="1">
      <alignment horizontal="center" vertical="center"/>
      <protection/>
    </xf>
    <xf numFmtId="0" fontId="4" fillId="0" borderId="38" xfId="53" applyFont="1" applyFill="1" applyBorder="1" applyAlignment="1">
      <alignment horizontal="left" vertical="center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left" vertical="center"/>
      <protection/>
    </xf>
    <xf numFmtId="49" fontId="4" fillId="0" borderId="18" xfId="53" applyNumberFormat="1" applyFont="1" applyFill="1" applyBorder="1" applyAlignment="1">
      <alignment horizontal="center" vertical="center"/>
      <protection/>
    </xf>
    <xf numFmtId="177" fontId="4" fillId="0" borderId="11" xfId="67" applyNumberFormat="1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left" vertical="center" wrapText="1"/>
      <protection/>
    </xf>
    <xf numFmtId="49" fontId="3" fillId="0" borderId="13" xfId="53" applyNumberFormat="1" applyFont="1" applyFill="1" applyBorder="1" applyAlignment="1">
      <alignment horizontal="center" vertical="center"/>
      <protection/>
    </xf>
    <xf numFmtId="49" fontId="4" fillId="0" borderId="36" xfId="53" applyNumberFormat="1" applyFont="1" applyFill="1" applyBorder="1" applyAlignment="1">
      <alignment horizontal="center" vertical="center"/>
      <protection/>
    </xf>
    <xf numFmtId="0" fontId="4" fillId="0" borderId="38" xfId="53" applyFont="1" applyFill="1" applyBorder="1" applyAlignment="1">
      <alignment horizontal="left" vertical="center" wrapText="1"/>
      <protection/>
    </xf>
    <xf numFmtId="0" fontId="5" fillId="0" borderId="15" xfId="53" applyFont="1" applyFill="1" applyBorder="1" applyAlignment="1">
      <alignment horizontal="left" vertical="center" wrapText="1"/>
      <protection/>
    </xf>
    <xf numFmtId="177" fontId="8" fillId="0" borderId="14" xfId="67" applyNumberFormat="1" applyFont="1" applyFill="1" applyBorder="1" applyAlignment="1">
      <alignment horizontal="center" vertical="center"/>
    </xf>
    <xf numFmtId="177" fontId="7" fillId="0" borderId="0" xfId="53" applyNumberFormat="1" applyFont="1" applyFill="1" applyAlignment="1">
      <alignment vertical="center"/>
      <protection/>
    </xf>
    <xf numFmtId="0" fontId="14" fillId="0" borderId="0" xfId="57" applyFont="1" applyBorder="1" applyAlignment="1">
      <alignment horizontal="center" vertical="center" wrapText="1"/>
      <protection/>
    </xf>
    <xf numFmtId="0" fontId="69" fillId="0" borderId="32" xfId="0" applyFont="1" applyBorder="1" applyAlignment="1">
      <alignment horizontal="left" vertical="center" wrapText="1"/>
    </xf>
    <xf numFmtId="0" fontId="8" fillId="0" borderId="0" xfId="53" applyFont="1" applyAlignment="1">
      <alignment horizontal="center" vertical="center" wrapText="1"/>
      <protection/>
    </xf>
    <xf numFmtId="0" fontId="8" fillId="0" borderId="0" xfId="53" applyFont="1" applyFill="1" applyAlignment="1">
      <alignment horizontal="center" wrapText="1"/>
      <protection/>
    </xf>
    <xf numFmtId="0" fontId="7" fillId="0" borderId="19" xfId="53" applyFont="1" applyFill="1" applyBorder="1" applyAlignment="1">
      <alignment horizontal="center" vertical="center"/>
      <protection/>
    </xf>
    <xf numFmtId="0" fontId="7" fillId="0" borderId="13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64" fillId="0" borderId="19" xfId="53" applyFont="1" applyFill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64" fillId="0" borderId="13" xfId="53" applyFont="1" applyFill="1" applyBorder="1" applyAlignment="1">
      <alignment horizontal="center" vertical="center"/>
      <protection/>
    </xf>
    <xf numFmtId="0" fontId="64" fillId="0" borderId="10" xfId="5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64" fillId="0" borderId="32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16" xfId="53" applyFont="1" applyFill="1" applyBorder="1" applyAlignment="1">
      <alignment horizontal="center" vertical="center"/>
      <protection/>
    </xf>
    <xf numFmtId="0" fontId="8" fillId="0" borderId="15" xfId="53" applyFont="1" applyFill="1" applyBorder="1" applyAlignment="1">
      <alignment horizontal="center" vertical="center"/>
      <protection/>
    </xf>
    <xf numFmtId="0" fontId="8" fillId="0" borderId="36" xfId="53" applyFont="1" applyFill="1" applyBorder="1" applyAlignment="1">
      <alignment horizontal="center" vertical="center"/>
      <protection/>
    </xf>
    <xf numFmtId="0" fontId="5" fillId="0" borderId="34" xfId="53" applyFont="1" applyFill="1" applyBorder="1" applyAlignment="1">
      <alignment horizontal="center" vertical="center"/>
      <protection/>
    </xf>
    <xf numFmtId="0" fontId="5" fillId="0" borderId="40" xfId="53" applyFont="1" applyFill="1" applyBorder="1" applyAlignment="1">
      <alignment horizontal="center" vertical="center"/>
      <protection/>
    </xf>
    <xf numFmtId="0" fontId="14" fillId="0" borderId="0" xfId="53" applyFont="1" applyFill="1" applyAlignment="1">
      <alignment horizontal="center" vertical="center" wrapText="1"/>
      <protection/>
    </xf>
    <xf numFmtId="164" fontId="9" fillId="0" borderId="34" xfId="53" applyNumberFormat="1" applyFont="1" applyFill="1" applyBorder="1" applyAlignment="1">
      <alignment horizontal="center" vertical="center" wrapText="1"/>
      <protection/>
    </xf>
    <xf numFmtId="164" fontId="9" fillId="0" borderId="40" xfId="53" applyNumberFormat="1" applyFont="1" applyFill="1" applyBorder="1" applyAlignment="1">
      <alignment horizontal="center" vertical="center" wrapText="1"/>
      <protection/>
    </xf>
    <xf numFmtId="0" fontId="69" fillId="0" borderId="32" xfId="0" applyFont="1" applyBorder="1" applyAlignment="1">
      <alignment horizontal="center" vertical="center" wrapText="1"/>
    </xf>
    <xf numFmtId="0" fontId="69" fillId="0" borderId="39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70" fillId="0" borderId="41" xfId="0" applyFont="1" applyBorder="1" applyAlignment="1">
      <alignment vertical="center"/>
    </xf>
    <xf numFmtId="0" fontId="70" fillId="0" borderId="42" xfId="0" applyFont="1" applyBorder="1" applyAlignment="1">
      <alignment vertical="center"/>
    </xf>
    <xf numFmtId="0" fontId="69" fillId="0" borderId="32" xfId="0" applyFont="1" applyBorder="1" applyAlignment="1">
      <alignment horizontal="left" vertical="center" wrapText="1"/>
    </xf>
    <xf numFmtId="0" fontId="69" fillId="0" borderId="33" xfId="0" applyFont="1" applyBorder="1" applyAlignment="1">
      <alignment horizontal="left" vertical="center" wrapText="1"/>
    </xf>
    <xf numFmtId="0" fontId="69" fillId="0" borderId="39" xfId="0" applyFont="1" applyBorder="1" applyAlignment="1">
      <alignment horizontal="left" vertical="center" wrapText="1"/>
    </xf>
    <xf numFmtId="0" fontId="70" fillId="0" borderId="0" xfId="0" applyFont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0" fontId="8" fillId="0" borderId="0" xfId="53" applyFont="1" applyAlignment="1">
      <alignment horizont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_Приложение 20. Межбюджетк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A1" sqref="A1"/>
    </sheetView>
  </sheetViews>
  <sheetFormatPr defaultColWidth="10.00390625" defaultRowHeight="15"/>
  <cols>
    <col min="1" max="1" width="39.140625" style="59" customWidth="1"/>
    <col min="2" max="2" width="81.421875" style="59" customWidth="1"/>
    <col min="3" max="3" width="18.28125" style="89" customWidth="1"/>
    <col min="4" max="16384" width="10.00390625" style="59" customWidth="1"/>
  </cols>
  <sheetData>
    <row r="1" ht="12.75">
      <c r="C1" s="38" t="s">
        <v>28</v>
      </c>
    </row>
    <row r="2" ht="12.75">
      <c r="C2" s="39" t="s">
        <v>27</v>
      </c>
    </row>
    <row r="3" ht="12.75">
      <c r="C3" s="39" t="s">
        <v>64</v>
      </c>
    </row>
    <row r="4" ht="12.75">
      <c r="C4" s="39" t="s">
        <v>264</v>
      </c>
    </row>
    <row r="5" ht="12.75">
      <c r="C5" s="39" t="s">
        <v>394</v>
      </c>
    </row>
    <row r="6" ht="12.75">
      <c r="C6" s="39" t="s">
        <v>186</v>
      </c>
    </row>
    <row r="8" spans="1:2" s="60" customFormat="1" ht="46.5" customHeight="1">
      <c r="A8" s="220" t="s">
        <v>213</v>
      </c>
      <c r="B8" s="220"/>
    </row>
    <row r="9" spans="1:3" ht="18" thickBot="1">
      <c r="A9" s="61"/>
      <c r="B9" s="61"/>
      <c r="C9" s="62"/>
    </row>
    <row r="10" spans="1:3" ht="30.75">
      <c r="A10" s="156" t="s">
        <v>372</v>
      </c>
      <c r="B10" s="156" t="s">
        <v>187</v>
      </c>
      <c r="C10" s="155" t="s">
        <v>25</v>
      </c>
    </row>
    <row r="11" spans="1:3" s="66" customFormat="1" ht="42" customHeight="1">
      <c r="A11" s="63" t="s">
        <v>189</v>
      </c>
      <c r="B11" s="64" t="s">
        <v>190</v>
      </c>
      <c r="C11" s="65">
        <f>C12</f>
        <v>25758</v>
      </c>
    </row>
    <row r="12" spans="1:3" s="66" customFormat="1" ht="42" customHeight="1">
      <c r="A12" s="67" t="s">
        <v>191</v>
      </c>
      <c r="B12" s="68" t="s">
        <v>254</v>
      </c>
      <c r="C12" s="69">
        <v>25758</v>
      </c>
    </row>
    <row r="13" spans="1:3" s="70" customFormat="1" ht="54" customHeight="1">
      <c r="A13" s="63" t="s">
        <v>192</v>
      </c>
      <c r="B13" s="64" t="s">
        <v>193</v>
      </c>
      <c r="C13" s="65">
        <f>C14+C15</f>
        <v>34418.2</v>
      </c>
    </row>
    <row r="14" spans="1:3" s="70" customFormat="1" ht="62.25" customHeight="1">
      <c r="A14" s="71" t="s">
        <v>194</v>
      </c>
      <c r="B14" s="72" t="s">
        <v>195</v>
      </c>
      <c r="C14" s="69">
        <v>41218.2</v>
      </c>
    </row>
    <row r="15" spans="1:3" s="70" customFormat="1" ht="54.75" customHeight="1">
      <c r="A15" s="71" t="s">
        <v>196</v>
      </c>
      <c r="B15" s="72" t="s">
        <v>197</v>
      </c>
      <c r="C15" s="69">
        <v>-6800</v>
      </c>
    </row>
    <row r="16" spans="1:3" s="70" customFormat="1" ht="17.25" hidden="1">
      <c r="A16" s="73" t="s">
        <v>198</v>
      </c>
      <c r="B16" s="64" t="s">
        <v>199</v>
      </c>
      <c r="C16" s="65"/>
    </row>
    <row r="17" spans="1:3" s="70" customFormat="1" ht="17.25">
      <c r="A17" s="73" t="s">
        <v>198</v>
      </c>
      <c r="B17" s="64" t="s">
        <v>199</v>
      </c>
      <c r="C17" s="65">
        <f>21000+42342.6+21065.1-988+738+795</f>
        <v>84952.7</v>
      </c>
    </row>
    <row r="18" spans="1:3" ht="42" customHeight="1">
      <c r="A18" s="73" t="s">
        <v>200</v>
      </c>
      <c r="B18" s="74" t="s">
        <v>201</v>
      </c>
      <c r="C18" s="65">
        <f>C20+C21+C19</f>
        <v>20000</v>
      </c>
    </row>
    <row r="19" spans="1:3" s="60" customFormat="1" ht="36">
      <c r="A19" s="71" t="s">
        <v>202</v>
      </c>
      <c r="B19" s="72" t="s">
        <v>203</v>
      </c>
      <c r="C19" s="69">
        <v>20000</v>
      </c>
    </row>
    <row r="20" spans="1:3" s="60" customFormat="1" ht="62.25" customHeight="1">
      <c r="A20" s="71" t="s">
        <v>204</v>
      </c>
      <c r="B20" s="72" t="s">
        <v>205</v>
      </c>
      <c r="C20" s="69">
        <v>-20000</v>
      </c>
    </row>
    <row r="21" spans="1:3" s="60" customFormat="1" ht="54">
      <c r="A21" s="71" t="s">
        <v>206</v>
      </c>
      <c r="B21" s="72" t="s">
        <v>207</v>
      </c>
      <c r="C21" s="69">
        <v>20000</v>
      </c>
    </row>
    <row r="22" spans="1:3" s="60" customFormat="1" ht="18" hidden="1">
      <c r="A22" s="75"/>
      <c r="B22" s="76"/>
      <c r="C22" s="77"/>
    </row>
    <row r="23" spans="1:3" ht="31.5" customHeight="1" hidden="1">
      <c r="A23" s="73" t="s">
        <v>208</v>
      </c>
      <c r="B23" s="74" t="s">
        <v>209</v>
      </c>
      <c r="C23" s="65">
        <f>C25</f>
        <v>0</v>
      </c>
    </row>
    <row r="24" spans="1:3" s="60" customFormat="1" ht="18" hidden="1">
      <c r="A24" s="75"/>
      <c r="B24" s="76"/>
      <c r="C24" s="77"/>
    </row>
    <row r="25" spans="1:3" s="60" customFormat="1" ht="36" hidden="1">
      <c r="A25" s="75" t="s">
        <v>210</v>
      </c>
      <c r="B25" s="76" t="s">
        <v>211</v>
      </c>
      <c r="C25" s="77"/>
    </row>
    <row r="26" spans="1:3" s="60" customFormat="1" ht="18" hidden="1">
      <c r="A26" s="75"/>
      <c r="B26" s="76"/>
      <c r="C26" s="77"/>
    </row>
    <row r="27" spans="1:3" s="60" customFormat="1" ht="32.25" customHeight="1" thickBot="1">
      <c r="A27" s="78"/>
      <c r="B27" s="79" t="s">
        <v>212</v>
      </c>
      <c r="C27" s="80">
        <f>C11+C13+C18+C16+C23+C17</f>
        <v>165128.9</v>
      </c>
    </row>
    <row r="28" spans="1:3" ht="12.75">
      <c r="A28" s="81"/>
      <c r="B28" s="81"/>
      <c r="C28" s="82"/>
    </row>
    <row r="29" spans="1:3" ht="12.75">
      <c r="A29" s="83"/>
      <c r="B29" s="83"/>
      <c r="C29" s="84"/>
    </row>
    <row r="30" spans="1:3" s="60" customFormat="1" ht="12.75">
      <c r="A30" s="83"/>
      <c r="B30" s="83"/>
      <c r="C30" s="84"/>
    </row>
    <row r="31" spans="1:3" s="60" customFormat="1" ht="12.75">
      <c r="A31" s="81"/>
      <c r="B31" s="81"/>
      <c r="C31" s="82"/>
    </row>
    <row r="32" spans="1:3" s="60" customFormat="1" ht="12.75">
      <c r="A32" s="81"/>
      <c r="B32" s="85"/>
      <c r="C32" s="82"/>
    </row>
    <row r="33" spans="1:3" ht="12.75">
      <c r="A33" s="81"/>
      <c r="B33" s="85"/>
      <c r="C33" s="82"/>
    </row>
    <row r="34" spans="1:3" ht="17.25">
      <c r="A34" s="86"/>
      <c r="B34" s="87"/>
      <c r="C34" s="88"/>
    </row>
  </sheetData>
  <sheetProtection/>
  <mergeCells count="1"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="115" zoomScaleNormal="115" zoomScalePageLayoutView="0" workbookViewId="0" topLeftCell="A1">
      <selection activeCell="A1" sqref="A1"/>
    </sheetView>
  </sheetViews>
  <sheetFormatPr defaultColWidth="10.140625" defaultRowHeight="15"/>
  <cols>
    <col min="1" max="1" width="25.421875" style="1" customWidth="1"/>
    <col min="2" max="2" width="100.140625" style="2" customWidth="1"/>
    <col min="3" max="3" width="17.00390625" style="2" customWidth="1"/>
    <col min="4" max="16384" width="10.140625" style="1" customWidth="1"/>
  </cols>
  <sheetData>
    <row r="1" ht="12.75">
      <c r="C1" s="38" t="s">
        <v>28</v>
      </c>
    </row>
    <row r="2" ht="12.75">
      <c r="C2" s="39" t="s">
        <v>27</v>
      </c>
    </row>
    <row r="3" ht="12.75">
      <c r="C3" s="39" t="s">
        <v>64</v>
      </c>
    </row>
    <row r="4" ht="12.75">
      <c r="C4" s="39" t="s">
        <v>264</v>
      </c>
    </row>
    <row r="5" ht="12.75">
      <c r="C5" s="39" t="s">
        <v>394</v>
      </c>
    </row>
    <row r="6" ht="12.75">
      <c r="C6" s="44" t="s">
        <v>162</v>
      </c>
    </row>
    <row r="8" spans="1:3" ht="39.75" customHeight="1">
      <c r="A8" s="221" t="s">
        <v>214</v>
      </c>
      <c r="B8" s="221"/>
      <c r="C8" s="1"/>
    </row>
    <row r="9" spans="1:3" ht="13.5" thickBot="1">
      <c r="A9" s="3"/>
      <c r="B9" s="4"/>
      <c r="C9" s="5"/>
    </row>
    <row r="10" spans="1:3" s="172" customFormat="1" ht="21" thickBot="1">
      <c r="A10" s="173" t="s">
        <v>372</v>
      </c>
      <c r="B10" s="174" t="s">
        <v>65</v>
      </c>
      <c r="C10" s="171" t="s">
        <v>25</v>
      </c>
    </row>
    <row r="11" spans="1:3" ht="16.5">
      <c r="A11" s="6" t="s">
        <v>66</v>
      </c>
      <c r="B11" s="157" t="s">
        <v>67</v>
      </c>
      <c r="C11" s="158">
        <f>C12+C14+C19+C21+C28+C33+C36+C38+C39+C30</f>
        <v>710119.2999999999</v>
      </c>
    </row>
    <row r="12" spans="1:3" ht="16.5" customHeight="1">
      <c r="A12" s="7" t="s">
        <v>68</v>
      </c>
      <c r="B12" s="8" t="s">
        <v>69</v>
      </c>
      <c r="C12" s="9">
        <f>C13</f>
        <v>473111.8</v>
      </c>
    </row>
    <row r="13" spans="1:3" ht="12.75">
      <c r="A13" s="10" t="s">
        <v>70</v>
      </c>
      <c r="B13" s="11" t="s">
        <v>71</v>
      </c>
      <c r="C13" s="12">
        <v>473111.8</v>
      </c>
    </row>
    <row r="14" spans="1:3" ht="12.75">
      <c r="A14" s="7" t="s">
        <v>72</v>
      </c>
      <c r="B14" s="8" t="s">
        <v>73</v>
      </c>
      <c r="C14" s="9">
        <f>C16+C17+C15+C18</f>
        <v>103485.4</v>
      </c>
    </row>
    <row r="15" spans="1:3" ht="12.75">
      <c r="A15" s="10" t="s">
        <v>74</v>
      </c>
      <c r="B15" s="11" t="s">
        <v>75</v>
      </c>
      <c r="C15" s="12">
        <v>59385</v>
      </c>
    </row>
    <row r="16" spans="1:4" ht="12.75">
      <c r="A16" s="10" t="s">
        <v>76</v>
      </c>
      <c r="B16" s="11" t="s">
        <v>77</v>
      </c>
      <c r="C16" s="12">
        <v>43800</v>
      </c>
      <c r="D16" s="185"/>
    </row>
    <row r="17" spans="1:3" ht="12.75">
      <c r="A17" s="10" t="s">
        <v>78</v>
      </c>
      <c r="B17" s="11" t="s">
        <v>79</v>
      </c>
      <c r="C17" s="12">
        <v>241.9</v>
      </c>
    </row>
    <row r="18" spans="1:3" ht="12.75">
      <c r="A18" s="10" t="s">
        <v>78</v>
      </c>
      <c r="B18" s="11" t="s">
        <v>185</v>
      </c>
      <c r="C18" s="12">
        <v>58.5</v>
      </c>
    </row>
    <row r="19" spans="1:3" ht="12.75">
      <c r="A19" s="7" t="s">
        <v>80</v>
      </c>
      <c r="B19" s="8" t="s">
        <v>81</v>
      </c>
      <c r="C19" s="9">
        <v>7200</v>
      </c>
    </row>
    <row r="20" spans="1:3" ht="12.75" hidden="1">
      <c r="A20" s="13" t="s">
        <v>82</v>
      </c>
      <c r="B20" s="11" t="s">
        <v>83</v>
      </c>
      <c r="C20" s="12">
        <v>5859.8</v>
      </c>
    </row>
    <row r="21" spans="1:3" ht="34.5" customHeight="1">
      <c r="A21" s="6" t="s">
        <v>84</v>
      </c>
      <c r="B21" s="14" t="s">
        <v>85</v>
      </c>
      <c r="C21" s="9">
        <f>C23+C25+C26+C24+C22+C27</f>
        <v>55213.6</v>
      </c>
    </row>
    <row r="22" spans="1:3" ht="34.5" customHeight="1">
      <c r="A22" s="10" t="s">
        <v>367</v>
      </c>
      <c r="B22" s="17" t="s">
        <v>368</v>
      </c>
      <c r="C22" s="12">
        <v>187.6</v>
      </c>
    </row>
    <row r="23" spans="1:3" ht="43.5" customHeight="1">
      <c r="A23" s="10" t="s">
        <v>323</v>
      </c>
      <c r="B23" s="15" t="s">
        <v>324</v>
      </c>
      <c r="C23" s="12">
        <v>53087</v>
      </c>
    </row>
    <row r="24" spans="1:3" ht="43.5" customHeight="1">
      <c r="A24" s="10" t="s">
        <v>345</v>
      </c>
      <c r="B24" s="15" t="s">
        <v>346</v>
      </c>
      <c r="C24" s="12">
        <v>986</v>
      </c>
    </row>
    <row r="25" spans="1:3" ht="52.5" customHeight="1">
      <c r="A25" s="10" t="s">
        <v>163</v>
      </c>
      <c r="B25" s="16" t="s">
        <v>164</v>
      </c>
      <c r="C25" s="12">
        <v>275.6</v>
      </c>
    </row>
    <row r="26" spans="1:3" ht="26.25">
      <c r="A26" s="10" t="s">
        <v>165</v>
      </c>
      <c r="B26" s="17" t="s">
        <v>255</v>
      </c>
      <c r="C26" s="12">
        <v>106</v>
      </c>
    </row>
    <row r="27" spans="1:3" ht="26.25">
      <c r="A27" s="10" t="s">
        <v>377</v>
      </c>
      <c r="B27" s="17" t="s">
        <v>378</v>
      </c>
      <c r="C27" s="18">
        <v>571.4</v>
      </c>
    </row>
    <row r="28" spans="1:3" ht="15" customHeight="1">
      <c r="A28" s="7" t="s">
        <v>86</v>
      </c>
      <c r="B28" s="8" t="s">
        <v>87</v>
      </c>
      <c r="C28" s="9">
        <f>C29</f>
        <v>6200</v>
      </c>
    </row>
    <row r="29" spans="1:3" ht="12.75">
      <c r="A29" s="10" t="s">
        <v>88</v>
      </c>
      <c r="B29" s="11" t="s">
        <v>89</v>
      </c>
      <c r="C29" s="12">
        <v>6200</v>
      </c>
    </row>
    <row r="30" spans="1:3" ht="12.75">
      <c r="A30" s="7" t="s">
        <v>90</v>
      </c>
      <c r="B30" s="8" t="s">
        <v>91</v>
      </c>
      <c r="C30" s="9">
        <f>C31+C32</f>
        <v>21578.2</v>
      </c>
    </row>
    <row r="31" spans="1:3" ht="18" customHeight="1">
      <c r="A31" s="10" t="s">
        <v>92</v>
      </c>
      <c r="B31" s="17" t="s">
        <v>93</v>
      </c>
      <c r="C31" s="12">
        <v>21000</v>
      </c>
    </row>
    <row r="32" spans="1:3" ht="18" customHeight="1">
      <c r="A32" s="10" t="s">
        <v>320</v>
      </c>
      <c r="B32" s="17" t="s">
        <v>321</v>
      </c>
      <c r="C32" s="12">
        <v>578.2</v>
      </c>
    </row>
    <row r="33" spans="1:3" ht="17.25" customHeight="1">
      <c r="A33" s="7" t="s">
        <v>94</v>
      </c>
      <c r="B33" s="8" t="s">
        <v>95</v>
      </c>
      <c r="C33" s="9">
        <f>C34+C35</f>
        <v>34608.4</v>
      </c>
    </row>
    <row r="34" spans="1:3" ht="39.75" customHeight="1">
      <c r="A34" s="10" t="s">
        <v>325</v>
      </c>
      <c r="B34" s="19" t="s">
        <v>326</v>
      </c>
      <c r="C34" s="12">
        <v>1352.4</v>
      </c>
    </row>
    <row r="35" spans="1:3" ht="12.75">
      <c r="A35" s="10" t="s">
        <v>96</v>
      </c>
      <c r="B35" s="20" t="s">
        <v>327</v>
      </c>
      <c r="C35" s="12">
        <f>20990+12266</f>
        <v>33256</v>
      </c>
    </row>
    <row r="36" spans="1:3" ht="12.75" hidden="1">
      <c r="A36" s="7" t="s">
        <v>97</v>
      </c>
      <c r="B36" s="8" t="s">
        <v>98</v>
      </c>
      <c r="C36" s="9">
        <f>C37</f>
        <v>0</v>
      </c>
    </row>
    <row r="37" spans="1:3" ht="30.75" customHeight="1" hidden="1">
      <c r="A37" s="10" t="s">
        <v>99</v>
      </c>
      <c r="B37" s="17" t="s">
        <v>100</v>
      </c>
      <c r="C37" s="12"/>
    </row>
    <row r="38" spans="1:3" ht="15" customHeight="1">
      <c r="A38" s="7" t="s">
        <v>101</v>
      </c>
      <c r="B38" s="8" t="s">
        <v>102</v>
      </c>
      <c r="C38" s="9">
        <v>7800</v>
      </c>
    </row>
    <row r="39" spans="1:3" ht="15" customHeight="1">
      <c r="A39" s="7" t="s">
        <v>103</v>
      </c>
      <c r="B39" s="8" t="s">
        <v>104</v>
      </c>
      <c r="C39" s="9">
        <v>921.9</v>
      </c>
    </row>
    <row r="40" spans="1:3" ht="17.25" customHeight="1" thickBot="1">
      <c r="A40" s="7" t="s">
        <v>105</v>
      </c>
      <c r="B40" s="8" t="s">
        <v>106</v>
      </c>
      <c r="C40" s="9">
        <f>'Пр.3  '!D11</f>
        <v>1791347.3999999997</v>
      </c>
    </row>
    <row r="41" spans="1:3" ht="18" thickBot="1">
      <c r="A41" s="21"/>
      <c r="B41" s="22" t="s">
        <v>107</v>
      </c>
      <c r="C41" s="23">
        <f>C11+C40</f>
        <v>2501466.6999999997</v>
      </c>
    </row>
    <row r="43" ht="12.75">
      <c r="C43" s="58"/>
    </row>
    <row r="44" ht="12.75">
      <c r="C44" s="58"/>
    </row>
    <row r="45" ht="12.75">
      <c r="C45" s="58"/>
    </row>
    <row r="46" ht="12.75">
      <c r="C46" s="58"/>
    </row>
  </sheetData>
  <sheetProtection/>
  <mergeCells count="1">
    <mergeCell ref="A8:B8"/>
  </mergeCells>
  <printOptions horizontalCentered="1"/>
  <pageMargins left="0.7874015748031497" right="0.3937007874015748" top="0.1968503937007874" bottom="0.3937007874015748" header="0.31496062992125984" footer="0.31496062992125984"/>
  <pageSetup fitToHeight="4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zoomScale="110" zoomScaleNormal="110" zoomScalePageLayoutView="0" workbookViewId="0" topLeftCell="A1">
      <selection activeCell="A1" sqref="A1"/>
    </sheetView>
  </sheetViews>
  <sheetFormatPr defaultColWidth="97.8515625" defaultRowHeight="15"/>
  <cols>
    <col min="1" max="1" width="22.28125" style="24" customWidth="1"/>
    <col min="2" max="2" width="97.8515625" style="37" customWidth="1"/>
    <col min="3" max="3" width="15.421875" style="37" hidden="1" customWidth="1"/>
    <col min="4" max="4" width="15.421875" style="37" customWidth="1"/>
    <col min="5" max="5" width="15.421875" style="37" hidden="1" customWidth="1"/>
    <col min="6" max="214" width="10.00390625" style="24" customWidth="1"/>
    <col min="215" max="215" width="25.421875" style="24" customWidth="1"/>
    <col min="216" max="16384" width="97.8515625" style="24" customWidth="1"/>
  </cols>
  <sheetData>
    <row r="1" spans="2:5" s="45" customFormat="1" ht="12.75">
      <c r="B1" s="46"/>
      <c r="C1" s="38"/>
      <c r="D1" s="102" t="s">
        <v>28</v>
      </c>
      <c r="E1" s="38"/>
    </row>
    <row r="2" spans="2:5" s="45" customFormat="1" ht="12.75">
      <c r="B2" s="46"/>
      <c r="C2" s="39"/>
      <c r="D2" s="44" t="s">
        <v>27</v>
      </c>
      <c r="E2" s="39"/>
    </row>
    <row r="3" spans="2:5" s="45" customFormat="1" ht="12.75">
      <c r="B3" s="46"/>
      <c r="C3" s="39"/>
      <c r="D3" s="44" t="s">
        <v>64</v>
      </c>
      <c r="E3" s="39"/>
    </row>
    <row r="4" spans="2:5" s="45" customFormat="1" ht="12.75">
      <c r="B4" s="46"/>
      <c r="C4" s="39"/>
      <c r="D4" s="44" t="s">
        <v>264</v>
      </c>
      <c r="E4" s="39"/>
    </row>
    <row r="5" spans="2:5" s="45" customFormat="1" ht="12.75">
      <c r="B5" s="46"/>
      <c r="C5" s="39"/>
      <c r="D5" s="44" t="s">
        <v>394</v>
      </c>
      <c r="E5" s="39"/>
    </row>
    <row r="6" spans="2:5" s="45" customFormat="1" ht="13.5">
      <c r="B6" s="46"/>
      <c r="C6" s="47"/>
      <c r="D6" s="47" t="s">
        <v>166</v>
      </c>
      <c r="E6" s="47"/>
    </row>
    <row r="7" spans="2:5" s="45" customFormat="1" ht="14.25">
      <c r="B7" s="46"/>
      <c r="C7" s="48"/>
      <c r="D7" s="48"/>
      <c r="E7" s="48"/>
    </row>
    <row r="8" spans="1:5" ht="44.25" customHeight="1">
      <c r="A8" s="221" t="s">
        <v>258</v>
      </c>
      <c r="B8" s="221"/>
      <c r="C8" s="24"/>
      <c r="D8" s="24"/>
      <c r="E8" s="24"/>
    </row>
    <row r="9" spans="1:5" ht="23.25" customHeight="1" thickBot="1">
      <c r="A9" s="49"/>
      <c r="B9" s="50"/>
      <c r="C9" s="51"/>
      <c r="D9" s="51"/>
      <c r="E9" s="51"/>
    </row>
    <row r="10" spans="1:5" s="168" customFormat="1" ht="21" thickBot="1">
      <c r="A10" s="169" t="s">
        <v>109</v>
      </c>
      <c r="B10" s="170" t="s">
        <v>65</v>
      </c>
      <c r="C10" s="171" t="s">
        <v>25</v>
      </c>
      <c r="D10" s="171" t="s">
        <v>25</v>
      </c>
      <c r="E10" s="171" t="s">
        <v>25</v>
      </c>
    </row>
    <row r="11" spans="1:5" ht="33">
      <c r="A11" s="25" t="s">
        <v>110</v>
      </c>
      <c r="B11" s="26" t="s">
        <v>111</v>
      </c>
      <c r="C11" s="27">
        <f>C36+C12+C95+C15</f>
        <v>1644410.4</v>
      </c>
      <c r="D11" s="27">
        <f>D36+D12+D95+D15</f>
        <v>1791347.3999999997</v>
      </c>
      <c r="E11" s="27">
        <f>D11-C11</f>
        <v>146936.99999999977</v>
      </c>
    </row>
    <row r="12" spans="1:5" ht="33">
      <c r="A12" s="7" t="s">
        <v>184</v>
      </c>
      <c r="B12" s="55" t="s">
        <v>183</v>
      </c>
      <c r="C12" s="30">
        <f>C13+C14</f>
        <v>87501.9</v>
      </c>
      <c r="D12" s="30">
        <f>D13+D14</f>
        <v>90638.3</v>
      </c>
      <c r="E12" s="30">
        <f aca="true" t="shared" si="0" ref="E12:E73">D12-C12</f>
        <v>3136.4000000000087</v>
      </c>
    </row>
    <row r="13" spans="1:5" ht="12.75">
      <c r="A13" s="28" t="s">
        <v>112</v>
      </c>
      <c r="B13" s="29" t="s">
        <v>113</v>
      </c>
      <c r="C13" s="30">
        <v>65402.1</v>
      </c>
      <c r="D13" s="30">
        <v>65402.1</v>
      </c>
      <c r="E13" s="30">
        <f t="shared" si="0"/>
        <v>0</v>
      </c>
    </row>
    <row r="14" spans="1:5" ht="12.75">
      <c r="A14" s="28" t="s">
        <v>114</v>
      </c>
      <c r="B14" s="29" t="s">
        <v>115</v>
      </c>
      <c r="C14" s="30">
        <f>21579.7+520.1</f>
        <v>22099.8</v>
      </c>
      <c r="D14" s="30">
        <f>21579.7+520.1+3136.4</f>
        <v>25236.2</v>
      </c>
      <c r="E14" s="30">
        <f t="shared" si="0"/>
        <v>3136.4000000000015</v>
      </c>
    </row>
    <row r="15" spans="1:5" ht="15">
      <c r="A15" s="28" t="s">
        <v>266</v>
      </c>
      <c r="B15" s="31" t="s">
        <v>265</v>
      </c>
      <c r="C15" s="30">
        <f>C20+C17+C18+C19+C16</f>
        <v>58135.2</v>
      </c>
      <c r="D15" s="30">
        <f>D20+D17+D18+D19+D16</f>
        <v>72122.09999999999</v>
      </c>
      <c r="E15" s="30">
        <f t="shared" si="0"/>
        <v>13986.899999999994</v>
      </c>
    </row>
    <row r="16" spans="1:5" ht="12.75">
      <c r="A16" s="181" t="s">
        <v>381</v>
      </c>
      <c r="B16" s="34" t="s">
        <v>382</v>
      </c>
      <c r="C16" s="33"/>
      <c r="D16" s="33">
        <v>11395.4</v>
      </c>
      <c r="E16" s="33">
        <f t="shared" si="0"/>
        <v>11395.4</v>
      </c>
    </row>
    <row r="17" spans="1:5" ht="12.75">
      <c r="A17" s="181" t="s">
        <v>380</v>
      </c>
      <c r="B17" s="34" t="s">
        <v>356</v>
      </c>
      <c r="C17" s="33">
        <v>1132.6</v>
      </c>
      <c r="D17" s="33">
        <v>3532.1</v>
      </c>
      <c r="E17" s="33">
        <f t="shared" si="0"/>
        <v>2399.5</v>
      </c>
    </row>
    <row r="18" spans="1:5" ht="26.25">
      <c r="A18" s="124" t="s">
        <v>357</v>
      </c>
      <c r="B18" s="34" t="s">
        <v>358</v>
      </c>
      <c r="C18" s="33">
        <v>2760</v>
      </c>
      <c r="D18" s="33">
        <v>2760</v>
      </c>
      <c r="E18" s="33">
        <f t="shared" si="0"/>
        <v>0</v>
      </c>
    </row>
    <row r="19" spans="1:5" ht="26.25">
      <c r="A19" s="124" t="s">
        <v>359</v>
      </c>
      <c r="B19" s="34" t="s">
        <v>360</v>
      </c>
      <c r="C19" s="33">
        <v>1174.7</v>
      </c>
      <c r="D19" s="33">
        <v>1174.7</v>
      </c>
      <c r="E19" s="33">
        <f t="shared" si="0"/>
        <v>0</v>
      </c>
    </row>
    <row r="20" spans="1:5" ht="12.75">
      <c r="A20" s="225" t="s">
        <v>269</v>
      </c>
      <c r="B20" s="32" t="s">
        <v>267</v>
      </c>
      <c r="C20" s="128">
        <f>SUM(C21:C34)</f>
        <v>53067.9</v>
      </c>
      <c r="D20" s="33">
        <f>SUM(D21:D35)</f>
        <v>53259.9</v>
      </c>
      <c r="E20" s="128">
        <f t="shared" si="0"/>
        <v>192</v>
      </c>
    </row>
    <row r="21" spans="1:5" ht="12.75">
      <c r="A21" s="228"/>
      <c r="B21" s="34" t="s">
        <v>329</v>
      </c>
      <c r="C21" s="128">
        <v>2720.6</v>
      </c>
      <c r="D21" s="33">
        <v>2720.6</v>
      </c>
      <c r="E21" s="128">
        <f t="shared" si="0"/>
        <v>0</v>
      </c>
    </row>
    <row r="22" spans="1:5" ht="26.25">
      <c r="A22" s="228"/>
      <c r="B22" s="34" t="s">
        <v>292</v>
      </c>
      <c r="C22" s="128">
        <v>2033.7</v>
      </c>
      <c r="D22" s="33">
        <v>2033.7</v>
      </c>
      <c r="E22" s="128">
        <f t="shared" si="0"/>
        <v>0</v>
      </c>
    </row>
    <row r="23" spans="1:5" ht="12.75">
      <c r="A23" s="228"/>
      <c r="B23" s="34" t="s">
        <v>302</v>
      </c>
      <c r="C23" s="128">
        <v>12551.1</v>
      </c>
      <c r="D23" s="33">
        <v>12551.1</v>
      </c>
      <c r="E23" s="128">
        <f t="shared" si="0"/>
        <v>0</v>
      </c>
    </row>
    <row r="24" spans="1:5" ht="12.75">
      <c r="A24" s="228"/>
      <c r="B24" s="34" t="s">
        <v>330</v>
      </c>
      <c r="C24" s="128">
        <v>1841.4</v>
      </c>
      <c r="D24" s="33">
        <v>1841.4</v>
      </c>
      <c r="E24" s="128">
        <f t="shared" si="0"/>
        <v>0</v>
      </c>
    </row>
    <row r="25" spans="1:5" ht="12.75">
      <c r="A25" s="228"/>
      <c r="B25" s="34" t="s">
        <v>268</v>
      </c>
      <c r="C25" s="128">
        <v>1154.7</v>
      </c>
      <c r="D25" s="33">
        <v>999.7</v>
      </c>
      <c r="E25" s="128">
        <f t="shared" si="0"/>
        <v>-155</v>
      </c>
    </row>
    <row r="26" spans="1:5" ht="26.25">
      <c r="A26" s="228"/>
      <c r="B26" s="34" t="s">
        <v>331</v>
      </c>
      <c r="C26" s="128">
        <v>5837.1</v>
      </c>
      <c r="D26" s="33">
        <v>5837.1</v>
      </c>
      <c r="E26" s="128">
        <f t="shared" si="0"/>
        <v>0</v>
      </c>
    </row>
    <row r="27" spans="1:5" ht="12.75">
      <c r="A27" s="228"/>
      <c r="B27" s="34" t="s">
        <v>303</v>
      </c>
      <c r="C27" s="128">
        <v>9879.6</v>
      </c>
      <c r="D27" s="33">
        <v>9879.6</v>
      </c>
      <c r="E27" s="128">
        <f t="shared" si="0"/>
        <v>0</v>
      </c>
    </row>
    <row r="28" spans="1:5" ht="12.75">
      <c r="A28" s="228"/>
      <c r="B28" s="34" t="s">
        <v>293</v>
      </c>
      <c r="C28" s="128">
        <v>11000</v>
      </c>
      <c r="D28" s="33">
        <v>11000</v>
      </c>
      <c r="E28" s="128">
        <f t="shared" si="0"/>
        <v>0</v>
      </c>
    </row>
    <row r="29" spans="1:5" ht="12.75">
      <c r="A29" s="228"/>
      <c r="B29" s="34" t="s">
        <v>332</v>
      </c>
      <c r="C29" s="128">
        <v>1549</v>
      </c>
      <c r="D29" s="33">
        <v>1549</v>
      </c>
      <c r="E29" s="128">
        <f t="shared" si="0"/>
        <v>0</v>
      </c>
    </row>
    <row r="30" spans="1:5" ht="12.75">
      <c r="A30" s="228"/>
      <c r="B30" s="34" t="s">
        <v>349</v>
      </c>
      <c r="C30" s="128">
        <v>3999</v>
      </c>
      <c r="D30" s="33">
        <v>3999</v>
      </c>
      <c r="E30" s="128">
        <f t="shared" si="0"/>
        <v>0</v>
      </c>
    </row>
    <row r="31" spans="1:5" ht="12.75">
      <c r="A31" s="228"/>
      <c r="B31" s="34" t="s">
        <v>361</v>
      </c>
      <c r="C31" s="128">
        <v>18</v>
      </c>
      <c r="D31" s="33">
        <v>18</v>
      </c>
      <c r="E31" s="128">
        <f t="shared" si="0"/>
        <v>0</v>
      </c>
    </row>
    <row r="32" spans="1:5" ht="12.75">
      <c r="A32" s="228"/>
      <c r="B32" s="34" t="s">
        <v>362</v>
      </c>
      <c r="C32" s="128">
        <v>240</v>
      </c>
      <c r="D32" s="33">
        <v>240</v>
      </c>
      <c r="E32" s="128">
        <f t="shared" si="0"/>
        <v>0</v>
      </c>
    </row>
    <row r="33" spans="1:5" ht="12.75">
      <c r="A33" s="228"/>
      <c r="B33" s="34" t="s">
        <v>363</v>
      </c>
      <c r="C33" s="128">
        <v>121.7</v>
      </c>
      <c r="D33" s="33">
        <v>121.7</v>
      </c>
      <c r="E33" s="128">
        <f t="shared" si="0"/>
        <v>0</v>
      </c>
    </row>
    <row r="34" spans="1:5" ht="12.75">
      <c r="A34" s="228"/>
      <c r="B34" s="34" t="s">
        <v>285</v>
      </c>
      <c r="C34" s="128">
        <v>122</v>
      </c>
      <c r="D34" s="33">
        <v>122</v>
      </c>
      <c r="E34" s="128">
        <f t="shared" si="0"/>
        <v>0</v>
      </c>
    </row>
    <row r="35" spans="1:5" ht="26.25">
      <c r="A35" s="230"/>
      <c r="B35" s="34" t="s">
        <v>379</v>
      </c>
      <c r="C35" s="128"/>
      <c r="D35" s="33">
        <v>347</v>
      </c>
      <c r="E35" s="128">
        <f t="shared" si="0"/>
        <v>347</v>
      </c>
    </row>
    <row r="36" spans="1:5" ht="15">
      <c r="A36" s="28" t="s">
        <v>116</v>
      </c>
      <c r="B36" s="31" t="s">
        <v>117</v>
      </c>
      <c r="C36" s="30">
        <f>+C42+C37+C38+C91+C88+C84+C39+C40+C83+C87+C94+C41+C80</f>
        <v>1403111.1</v>
      </c>
      <c r="D36" s="30">
        <f>+D42+D37+D38+D91+D88+D84+D39+D40+D83+D87+D94+D41+D80</f>
        <v>1526087.2999999996</v>
      </c>
      <c r="E36" s="30">
        <f t="shared" si="0"/>
        <v>122976.19999999949</v>
      </c>
    </row>
    <row r="37" spans="1:5" ht="12.75">
      <c r="A37" s="124" t="s">
        <v>118</v>
      </c>
      <c r="B37" s="32" t="s">
        <v>119</v>
      </c>
      <c r="C37" s="33">
        <v>131891.3</v>
      </c>
      <c r="D37" s="33">
        <v>131891.3</v>
      </c>
      <c r="E37" s="33">
        <f t="shared" si="0"/>
        <v>0</v>
      </c>
    </row>
    <row r="38" spans="1:5" ht="12.75">
      <c r="A38" s="124" t="s">
        <v>120</v>
      </c>
      <c r="B38" s="32" t="s">
        <v>121</v>
      </c>
      <c r="C38" s="33">
        <v>4210.4</v>
      </c>
      <c r="D38" s="33">
        <v>4210.4</v>
      </c>
      <c r="E38" s="33">
        <f t="shared" si="0"/>
        <v>0</v>
      </c>
    </row>
    <row r="39" spans="1:5" ht="53.25" customHeight="1">
      <c r="A39" s="124" t="s">
        <v>294</v>
      </c>
      <c r="B39" s="35" t="s">
        <v>295</v>
      </c>
      <c r="C39" s="33">
        <v>6366.7</v>
      </c>
      <c r="D39" s="33">
        <v>6366.7</v>
      </c>
      <c r="E39" s="33">
        <f t="shared" si="0"/>
        <v>0</v>
      </c>
    </row>
    <row r="40" spans="1:5" ht="53.25" customHeight="1">
      <c r="A40" s="124" t="s">
        <v>333</v>
      </c>
      <c r="B40" s="35" t="s">
        <v>334</v>
      </c>
      <c r="C40" s="33">
        <v>43.8</v>
      </c>
      <c r="D40" s="33">
        <v>43.8</v>
      </c>
      <c r="E40" s="33">
        <f t="shared" si="0"/>
        <v>0</v>
      </c>
    </row>
    <row r="41" spans="1:5" ht="36.75" customHeight="1">
      <c r="A41" s="182" t="s">
        <v>383</v>
      </c>
      <c r="B41" s="35" t="s">
        <v>384</v>
      </c>
      <c r="C41" s="33">
        <v>906.6</v>
      </c>
      <c r="D41" s="33">
        <v>975.4</v>
      </c>
      <c r="E41" s="33">
        <f t="shared" si="0"/>
        <v>68.79999999999995</v>
      </c>
    </row>
    <row r="42" spans="1:5" ht="12.75">
      <c r="A42" s="225" t="s">
        <v>123</v>
      </c>
      <c r="B42" s="32" t="s">
        <v>124</v>
      </c>
      <c r="C42" s="33">
        <f>SUM(C43:C79)</f>
        <v>1142882.9</v>
      </c>
      <c r="D42" s="33">
        <f>SUM(D43:D79)</f>
        <v>1210110.2999999998</v>
      </c>
      <c r="E42" s="33">
        <f t="shared" si="0"/>
        <v>67227.3999999999</v>
      </c>
    </row>
    <row r="43" spans="1:5" ht="12.75">
      <c r="A43" s="226"/>
      <c r="B43" s="32" t="s">
        <v>175</v>
      </c>
      <c r="C43" s="33">
        <v>225443.2</v>
      </c>
      <c r="D43" s="33">
        <v>261011.1</v>
      </c>
      <c r="E43" s="33">
        <f t="shared" si="0"/>
        <v>35567.899999999994</v>
      </c>
    </row>
    <row r="44" spans="1:5" ht="12.75">
      <c r="A44" s="226"/>
      <c r="B44" s="32" t="s">
        <v>296</v>
      </c>
      <c r="C44" s="128">
        <v>693.6</v>
      </c>
      <c r="D44" s="33">
        <v>693.6</v>
      </c>
      <c r="E44" s="128">
        <f t="shared" si="0"/>
        <v>0</v>
      </c>
    </row>
    <row r="45" spans="1:5" ht="12.75">
      <c r="A45" s="226"/>
      <c r="B45" s="32" t="s">
        <v>297</v>
      </c>
      <c r="C45" s="128">
        <v>12072</v>
      </c>
      <c r="D45" s="33">
        <v>15974.4</v>
      </c>
      <c r="E45" s="128">
        <f t="shared" si="0"/>
        <v>3902.3999999999996</v>
      </c>
    </row>
    <row r="46" spans="1:5" ht="12.75">
      <c r="A46" s="226"/>
      <c r="B46" s="32" t="s">
        <v>137</v>
      </c>
      <c r="C46" s="128">
        <v>5603.5</v>
      </c>
      <c r="D46" s="33">
        <v>5603.5</v>
      </c>
      <c r="E46" s="128">
        <f t="shared" si="0"/>
        <v>0</v>
      </c>
    </row>
    <row r="47" spans="1:5" ht="12.75">
      <c r="A47" s="226"/>
      <c r="B47" s="53" t="s">
        <v>142</v>
      </c>
      <c r="C47" s="129">
        <v>27744.6</v>
      </c>
      <c r="D47" s="54">
        <v>29746</v>
      </c>
      <c r="E47" s="129">
        <f t="shared" si="0"/>
        <v>2001.4000000000015</v>
      </c>
    </row>
    <row r="48" spans="1:5" ht="26.25">
      <c r="A48" s="226"/>
      <c r="B48" s="34" t="s">
        <v>145</v>
      </c>
      <c r="C48" s="129">
        <v>2185.5</v>
      </c>
      <c r="D48" s="54">
        <v>2185.5</v>
      </c>
      <c r="E48" s="129">
        <f t="shared" si="0"/>
        <v>0</v>
      </c>
    </row>
    <row r="49" spans="1:5" ht="26.25">
      <c r="A49" s="226"/>
      <c r="B49" s="34" t="s">
        <v>139</v>
      </c>
      <c r="C49" s="128">
        <v>1199.5</v>
      </c>
      <c r="D49" s="33">
        <v>1111</v>
      </c>
      <c r="E49" s="128">
        <f t="shared" si="0"/>
        <v>-88.5</v>
      </c>
    </row>
    <row r="50" spans="1:5" ht="26.25">
      <c r="A50" s="226"/>
      <c r="B50" s="34" t="s">
        <v>146</v>
      </c>
      <c r="C50" s="129">
        <v>100</v>
      </c>
      <c r="D50" s="54">
        <v>100</v>
      </c>
      <c r="E50" s="129">
        <f t="shared" si="0"/>
        <v>0</v>
      </c>
    </row>
    <row r="51" spans="1:5" ht="26.25">
      <c r="A51" s="226"/>
      <c r="B51" s="34" t="s">
        <v>141</v>
      </c>
      <c r="C51" s="129">
        <v>292</v>
      </c>
      <c r="D51" s="54">
        <v>402</v>
      </c>
      <c r="E51" s="129">
        <f t="shared" si="0"/>
        <v>110</v>
      </c>
    </row>
    <row r="52" spans="1:5" ht="26.25">
      <c r="A52" s="226"/>
      <c r="B52" s="34" t="s">
        <v>138</v>
      </c>
      <c r="C52" s="129">
        <v>582</v>
      </c>
      <c r="D52" s="54">
        <v>567.7</v>
      </c>
      <c r="E52" s="129">
        <f t="shared" si="0"/>
        <v>-14.299999999999955</v>
      </c>
    </row>
    <row r="53" spans="1:5" ht="26.25">
      <c r="A53" s="226"/>
      <c r="B53" s="34" t="s">
        <v>176</v>
      </c>
      <c r="C53" s="128">
        <v>416780.9</v>
      </c>
      <c r="D53" s="33">
        <v>433668.6</v>
      </c>
      <c r="E53" s="128">
        <f t="shared" si="0"/>
        <v>16887.699999999953</v>
      </c>
    </row>
    <row r="54" spans="1:5" ht="26.25">
      <c r="A54" s="226"/>
      <c r="B54" s="34" t="s">
        <v>140</v>
      </c>
      <c r="C54" s="129">
        <v>2606.7</v>
      </c>
      <c r="D54" s="54">
        <v>2606.7</v>
      </c>
      <c r="E54" s="129">
        <f t="shared" si="0"/>
        <v>0</v>
      </c>
    </row>
    <row r="55" spans="1:5" ht="12.75">
      <c r="A55" s="226"/>
      <c r="B55" s="32" t="s">
        <v>126</v>
      </c>
      <c r="C55" s="128">
        <v>2416.6</v>
      </c>
      <c r="D55" s="33">
        <v>2416.6</v>
      </c>
      <c r="E55" s="128">
        <f t="shared" si="0"/>
        <v>0</v>
      </c>
    </row>
    <row r="56" spans="1:5" ht="12.75">
      <c r="A56" s="226"/>
      <c r="B56" s="32" t="s">
        <v>135</v>
      </c>
      <c r="C56" s="130">
        <v>623.1</v>
      </c>
      <c r="D56" s="12">
        <v>623.1</v>
      </c>
      <c r="E56" s="130">
        <f t="shared" si="0"/>
        <v>0</v>
      </c>
    </row>
    <row r="57" spans="1:5" ht="12.75">
      <c r="A57" s="226"/>
      <c r="B57" s="32" t="s">
        <v>136</v>
      </c>
      <c r="C57" s="128">
        <v>668.4</v>
      </c>
      <c r="D57" s="33">
        <v>668.4</v>
      </c>
      <c r="E57" s="128">
        <f t="shared" si="0"/>
        <v>0</v>
      </c>
    </row>
    <row r="58" spans="1:5" ht="26.25">
      <c r="A58" s="226"/>
      <c r="B58" s="34" t="s">
        <v>260</v>
      </c>
      <c r="C58" s="129">
        <v>763</v>
      </c>
      <c r="D58" s="54">
        <v>1112.5</v>
      </c>
      <c r="E58" s="129">
        <f t="shared" si="0"/>
        <v>349.5</v>
      </c>
    </row>
    <row r="59" spans="1:5" ht="12.75">
      <c r="A59" s="226"/>
      <c r="B59" s="100" t="s">
        <v>270</v>
      </c>
      <c r="C59" s="128">
        <v>2273</v>
      </c>
      <c r="D59" s="33">
        <v>2153</v>
      </c>
      <c r="E59" s="128">
        <f t="shared" si="0"/>
        <v>-120</v>
      </c>
    </row>
    <row r="60" spans="1:5" ht="12.75">
      <c r="A60" s="226"/>
      <c r="B60" s="53" t="s">
        <v>144</v>
      </c>
      <c r="C60" s="128">
        <v>94353.1</v>
      </c>
      <c r="D60" s="33">
        <v>94353.1</v>
      </c>
      <c r="E60" s="128">
        <f t="shared" si="0"/>
        <v>0</v>
      </c>
    </row>
    <row r="61" spans="1:5" ht="26.25">
      <c r="A61" s="226"/>
      <c r="B61" s="34" t="s">
        <v>134</v>
      </c>
      <c r="C61" s="131">
        <v>862.5</v>
      </c>
      <c r="D61" s="184">
        <v>862.5</v>
      </c>
      <c r="E61" s="131">
        <f t="shared" si="0"/>
        <v>0</v>
      </c>
    </row>
    <row r="62" spans="1:5" ht="26.25">
      <c r="A62" s="226"/>
      <c r="B62" s="34" t="s">
        <v>130</v>
      </c>
      <c r="C62" s="128">
        <v>2994.4</v>
      </c>
      <c r="D62" s="33">
        <v>3905.7</v>
      </c>
      <c r="E62" s="128">
        <f t="shared" si="0"/>
        <v>911.2999999999997</v>
      </c>
    </row>
    <row r="63" spans="1:5" ht="12.75">
      <c r="A63" s="226"/>
      <c r="B63" s="34" t="s">
        <v>133</v>
      </c>
      <c r="C63" s="128">
        <v>26050.5</v>
      </c>
      <c r="D63" s="33">
        <v>27645.7</v>
      </c>
      <c r="E63" s="128">
        <f t="shared" si="0"/>
        <v>1595.2000000000007</v>
      </c>
    </row>
    <row r="64" spans="1:5" ht="12.75">
      <c r="A64" s="226"/>
      <c r="B64" s="34" t="s">
        <v>271</v>
      </c>
      <c r="C64" s="128">
        <v>4225.7</v>
      </c>
      <c r="D64" s="33">
        <v>3659.7</v>
      </c>
      <c r="E64" s="128">
        <f t="shared" si="0"/>
        <v>-566</v>
      </c>
    </row>
    <row r="65" spans="1:5" ht="26.25">
      <c r="A65" s="226"/>
      <c r="B65" s="34" t="s">
        <v>127</v>
      </c>
      <c r="C65" s="128">
        <v>1612.8</v>
      </c>
      <c r="D65" s="33">
        <v>1612.8</v>
      </c>
      <c r="E65" s="128">
        <f t="shared" si="0"/>
        <v>0</v>
      </c>
    </row>
    <row r="66" spans="1:5" ht="12.75">
      <c r="A66" s="226"/>
      <c r="B66" s="32" t="s">
        <v>131</v>
      </c>
      <c r="C66" s="128">
        <v>962</v>
      </c>
      <c r="D66" s="33">
        <v>905.5</v>
      </c>
      <c r="E66" s="128">
        <f t="shared" si="0"/>
        <v>-56.5</v>
      </c>
    </row>
    <row r="67" spans="1:5" ht="69.75" customHeight="1">
      <c r="A67" s="226"/>
      <c r="B67" s="35" t="s">
        <v>389</v>
      </c>
      <c r="C67" s="128">
        <v>11.7</v>
      </c>
      <c r="D67" s="33">
        <v>10</v>
      </c>
      <c r="E67" s="128">
        <f t="shared" si="0"/>
        <v>-1.6999999999999993</v>
      </c>
    </row>
    <row r="68" spans="1:5" ht="26.25">
      <c r="A68" s="226"/>
      <c r="B68" s="34" t="s">
        <v>132</v>
      </c>
      <c r="C68" s="128">
        <v>525</v>
      </c>
      <c r="D68" s="33">
        <v>470</v>
      </c>
      <c r="E68" s="128">
        <f t="shared" si="0"/>
        <v>-55</v>
      </c>
    </row>
    <row r="69" spans="1:5" ht="12.75">
      <c r="A69" s="226"/>
      <c r="B69" s="32" t="s">
        <v>128</v>
      </c>
      <c r="C69" s="131">
        <v>96369.7</v>
      </c>
      <c r="D69" s="184">
        <v>96571</v>
      </c>
      <c r="E69" s="131">
        <f t="shared" si="0"/>
        <v>201.3000000000029</v>
      </c>
    </row>
    <row r="70" spans="1:5" ht="26.25">
      <c r="A70" s="226"/>
      <c r="B70" s="34" t="s">
        <v>143</v>
      </c>
      <c r="C70" s="129">
        <v>8495</v>
      </c>
      <c r="D70" s="54">
        <v>5953</v>
      </c>
      <c r="E70" s="129">
        <f t="shared" si="0"/>
        <v>-2542</v>
      </c>
    </row>
    <row r="71" spans="1:5" ht="12.75">
      <c r="A71" s="226"/>
      <c r="B71" s="32" t="s">
        <v>272</v>
      </c>
      <c r="C71" s="128">
        <v>13153.4</v>
      </c>
      <c r="D71" s="33">
        <v>18547.9</v>
      </c>
      <c r="E71" s="128">
        <f t="shared" si="0"/>
        <v>5394.500000000002</v>
      </c>
    </row>
    <row r="72" spans="1:5" ht="12.75">
      <c r="A72" s="226"/>
      <c r="B72" s="32" t="s">
        <v>129</v>
      </c>
      <c r="C72" s="128">
        <v>25050.6</v>
      </c>
      <c r="D72" s="33">
        <v>25050.6</v>
      </c>
      <c r="E72" s="128">
        <f t="shared" si="0"/>
        <v>0</v>
      </c>
    </row>
    <row r="73" spans="1:5" ht="26.25">
      <c r="A73" s="226"/>
      <c r="B73" s="34" t="s">
        <v>286</v>
      </c>
      <c r="C73" s="33">
        <v>40450.4</v>
      </c>
      <c r="D73" s="33">
        <v>40450.7</v>
      </c>
      <c r="E73" s="33">
        <f t="shared" si="0"/>
        <v>0.2999999999956344</v>
      </c>
    </row>
    <row r="74" spans="1:5" ht="27" customHeight="1">
      <c r="A74" s="226"/>
      <c r="B74" s="34" t="s">
        <v>217</v>
      </c>
      <c r="C74" s="128">
        <v>56732.6</v>
      </c>
      <c r="D74" s="33">
        <v>63779.2</v>
      </c>
      <c r="E74" s="128">
        <f aca="true" t="shared" si="1" ref="E74:E107">D74-C74</f>
        <v>7046.5999999999985</v>
      </c>
    </row>
    <row r="75" spans="1:5" ht="39.75" customHeight="1">
      <c r="A75" s="226"/>
      <c r="B75" s="34" t="s">
        <v>287</v>
      </c>
      <c r="C75" s="128">
        <v>45629.9</v>
      </c>
      <c r="D75" s="33">
        <v>46701.1</v>
      </c>
      <c r="E75" s="128">
        <f t="shared" si="1"/>
        <v>1071.199999999997</v>
      </c>
    </row>
    <row r="76" spans="1:5" ht="53.25" customHeight="1">
      <c r="A76" s="226"/>
      <c r="B76" s="35" t="s">
        <v>390</v>
      </c>
      <c r="C76" s="128">
        <v>17767.3</v>
      </c>
      <c r="D76" s="33">
        <v>16345.7</v>
      </c>
      <c r="E76" s="128">
        <f t="shared" si="1"/>
        <v>-1421.5999999999985</v>
      </c>
    </row>
    <row r="77" spans="1:5" ht="26.25">
      <c r="A77" s="226"/>
      <c r="B77" s="34" t="s">
        <v>335</v>
      </c>
      <c r="C77" s="128">
        <v>60.9</v>
      </c>
      <c r="D77" s="33">
        <v>43</v>
      </c>
      <c r="E77" s="128">
        <f t="shared" si="1"/>
        <v>-17.9</v>
      </c>
    </row>
    <row r="78" spans="1:5" ht="26.25">
      <c r="A78" s="226"/>
      <c r="B78" s="34" t="s">
        <v>336</v>
      </c>
      <c r="C78" s="128">
        <v>4945.1</v>
      </c>
      <c r="D78" s="33">
        <v>2016.7</v>
      </c>
      <c r="E78" s="128">
        <f t="shared" si="1"/>
        <v>-2928.4000000000005</v>
      </c>
    </row>
    <row r="79" spans="1:5" ht="12.75">
      <c r="A79" s="227"/>
      <c r="B79" s="57" t="s">
        <v>125</v>
      </c>
      <c r="C79" s="128">
        <v>582.7</v>
      </c>
      <c r="D79" s="33">
        <v>582.7</v>
      </c>
      <c r="E79" s="128">
        <f t="shared" si="1"/>
        <v>0</v>
      </c>
    </row>
    <row r="80" spans="1:5" ht="26.25">
      <c r="A80" s="231" t="s">
        <v>385</v>
      </c>
      <c r="B80" s="57" t="s">
        <v>388</v>
      </c>
      <c r="C80" s="129">
        <f>C81+C82</f>
        <v>44088.1</v>
      </c>
      <c r="D80" s="54">
        <f>D81+D82</f>
        <v>45636.2</v>
      </c>
      <c r="E80" s="128">
        <f t="shared" si="1"/>
        <v>1548.0999999999985</v>
      </c>
    </row>
    <row r="81" spans="1:5" ht="12.75">
      <c r="A81" s="232"/>
      <c r="B81" s="57" t="s">
        <v>386</v>
      </c>
      <c r="C81" s="129">
        <v>13553</v>
      </c>
      <c r="D81" s="54">
        <v>15663.5</v>
      </c>
      <c r="E81" s="128">
        <f t="shared" si="1"/>
        <v>2110.5</v>
      </c>
    </row>
    <row r="82" spans="1:5" ht="26.25">
      <c r="A82" s="233"/>
      <c r="B82" s="57" t="s">
        <v>387</v>
      </c>
      <c r="C82" s="129">
        <v>30535.1</v>
      </c>
      <c r="D82" s="54">
        <v>29972.7</v>
      </c>
      <c r="E82" s="128">
        <f t="shared" si="1"/>
        <v>-562.3999999999978</v>
      </c>
    </row>
    <row r="83" spans="1:5" ht="39">
      <c r="A83" s="123" t="s">
        <v>347</v>
      </c>
      <c r="B83" s="57" t="s">
        <v>337</v>
      </c>
      <c r="C83" s="129">
        <v>5790.2</v>
      </c>
      <c r="D83" s="54">
        <v>5790.2</v>
      </c>
      <c r="E83" s="129">
        <f t="shared" si="1"/>
        <v>0</v>
      </c>
    </row>
    <row r="84" spans="1:5" ht="39">
      <c r="A84" s="225" t="s">
        <v>180</v>
      </c>
      <c r="B84" s="57" t="s">
        <v>181</v>
      </c>
      <c r="C84" s="129">
        <f>C85+C86</f>
        <v>1729.1</v>
      </c>
      <c r="D84" s="54">
        <f>D85+D86</f>
        <v>0</v>
      </c>
      <c r="E84" s="129">
        <f t="shared" si="1"/>
        <v>-1729.1</v>
      </c>
    </row>
    <row r="85" spans="1:5" ht="13.5" customHeight="1">
      <c r="A85" s="228"/>
      <c r="B85" s="56" t="s">
        <v>122</v>
      </c>
      <c r="C85" s="129">
        <v>1005.3</v>
      </c>
      <c r="D85" s="54">
        <v>0</v>
      </c>
      <c r="E85" s="129">
        <f t="shared" si="1"/>
        <v>-1005.3</v>
      </c>
    </row>
    <row r="86" spans="1:5" ht="13.5" customHeight="1">
      <c r="A86" s="229"/>
      <c r="B86" s="56" t="s">
        <v>179</v>
      </c>
      <c r="C86" s="129">
        <v>723.8</v>
      </c>
      <c r="D86" s="54">
        <v>0</v>
      </c>
      <c r="E86" s="129">
        <f t="shared" si="1"/>
        <v>-723.8</v>
      </c>
    </row>
    <row r="87" spans="1:5" ht="38.25" customHeight="1">
      <c r="A87" s="125" t="s">
        <v>338</v>
      </c>
      <c r="B87" s="35" t="s">
        <v>339</v>
      </c>
      <c r="C87" s="129">
        <v>6845</v>
      </c>
      <c r="D87" s="54">
        <v>7595</v>
      </c>
      <c r="E87" s="129">
        <f t="shared" si="1"/>
        <v>750</v>
      </c>
    </row>
    <row r="88" spans="1:5" ht="26.25">
      <c r="A88" s="225" t="s">
        <v>177</v>
      </c>
      <c r="B88" s="35" t="s">
        <v>182</v>
      </c>
      <c r="C88" s="33">
        <f>C89+C90</f>
        <v>39004.799999999996</v>
      </c>
      <c r="D88" s="33">
        <f>D89+D90</f>
        <v>91580.8</v>
      </c>
      <c r="E88" s="33">
        <f t="shared" si="1"/>
        <v>52576.00000000001</v>
      </c>
    </row>
    <row r="89" spans="1:5" ht="12.75">
      <c r="A89" s="228"/>
      <c r="B89" s="56" t="s">
        <v>122</v>
      </c>
      <c r="C89" s="33">
        <v>36813.1</v>
      </c>
      <c r="D89" s="33">
        <v>89389.1</v>
      </c>
      <c r="E89" s="33">
        <f t="shared" si="1"/>
        <v>52576.00000000001</v>
      </c>
    </row>
    <row r="90" spans="1:5" ht="12.75">
      <c r="A90" s="229"/>
      <c r="B90" s="56" t="s">
        <v>179</v>
      </c>
      <c r="C90" s="33">
        <v>2191.7</v>
      </c>
      <c r="D90" s="33">
        <v>2191.7</v>
      </c>
      <c r="E90" s="33">
        <f t="shared" si="1"/>
        <v>0</v>
      </c>
    </row>
    <row r="91" spans="1:5" ht="39">
      <c r="A91" s="225" t="s">
        <v>167</v>
      </c>
      <c r="B91" s="35" t="s">
        <v>288</v>
      </c>
      <c r="C91" s="33">
        <f>C92+C93</f>
        <v>18671.5</v>
      </c>
      <c r="D91" s="33">
        <f>D92+D93</f>
        <v>20949.7</v>
      </c>
      <c r="E91" s="33">
        <f t="shared" si="1"/>
        <v>2278.2000000000007</v>
      </c>
    </row>
    <row r="92" spans="1:5" ht="26.25">
      <c r="A92" s="228"/>
      <c r="B92" s="34" t="s">
        <v>273</v>
      </c>
      <c r="C92" s="33">
        <v>1928.4</v>
      </c>
      <c r="D92" s="33">
        <v>2087.7</v>
      </c>
      <c r="E92" s="33">
        <f t="shared" si="1"/>
        <v>159.29999999999973</v>
      </c>
    </row>
    <row r="93" spans="1:5" ht="26.25">
      <c r="A93" s="229"/>
      <c r="B93" s="34" t="s">
        <v>168</v>
      </c>
      <c r="C93" s="33">
        <v>16743.1</v>
      </c>
      <c r="D93" s="33">
        <v>18862</v>
      </c>
      <c r="E93" s="33">
        <f t="shared" si="1"/>
        <v>2118.9000000000015</v>
      </c>
    </row>
    <row r="94" spans="1:5" ht="27.75" customHeight="1">
      <c r="A94" s="126" t="s">
        <v>340</v>
      </c>
      <c r="B94" s="34" t="s">
        <v>341</v>
      </c>
      <c r="C94" s="33">
        <v>680.7</v>
      </c>
      <c r="D94" s="33">
        <v>937.5</v>
      </c>
      <c r="E94" s="33">
        <f t="shared" si="1"/>
        <v>256.79999999999995</v>
      </c>
    </row>
    <row r="95" spans="1:5" s="91" customFormat="1" ht="12.75">
      <c r="A95" s="7" t="s">
        <v>218</v>
      </c>
      <c r="B95" s="90" t="s">
        <v>219</v>
      </c>
      <c r="C95" s="30">
        <f>C101+C96+C103+C102</f>
        <v>95662.2</v>
      </c>
      <c r="D95" s="30">
        <f>D101+D96+D103+D102</f>
        <v>102499.7</v>
      </c>
      <c r="E95" s="30">
        <f t="shared" si="1"/>
        <v>6837.5</v>
      </c>
    </row>
    <row r="96" spans="1:5" ht="26.25">
      <c r="A96" s="222" t="s">
        <v>274</v>
      </c>
      <c r="B96" s="101" t="s">
        <v>275</v>
      </c>
      <c r="C96" s="54">
        <f>C97+C100+C98+C99</f>
        <v>24194.7</v>
      </c>
      <c r="D96" s="54">
        <f>D97+D100+D98+D99</f>
        <v>24815.600000000002</v>
      </c>
      <c r="E96" s="54">
        <f t="shared" si="1"/>
        <v>620.9000000000015</v>
      </c>
    </row>
    <row r="97" spans="1:5" ht="26.25">
      <c r="A97" s="223"/>
      <c r="B97" s="34" t="s">
        <v>276</v>
      </c>
      <c r="C97" s="129">
        <v>897.2</v>
      </c>
      <c r="D97" s="54">
        <v>897.2</v>
      </c>
      <c r="E97" s="129">
        <f t="shared" si="1"/>
        <v>0</v>
      </c>
    </row>
    <row r="98" spans="1:5" ht="39">
      <c r="A98" s="223"/>
      <c r="B98" s="34" t="s">
        <v>342</v>
      </c>
      <c r="C98" s="129">
        <v>877.5</v>
      </c>
      <c r="D98" s="54">
        <v>1328.4</v>
      </c>
      <c r="E98" s="129">
        <f t="shared" si="1"/>
        <v>450.9000000000001</v>
      </c>
    </row>
    <row r="99" spans="1:5" ht="12.75">
      <c r="A99" s="223"/>
      <c r="B99" s="34" t="s">
        <v>364</v>
      </c>
      <c r="C99" s="54">
        <v>120</v>
      </c>
      <c r="D99" s="54">
        <v>290</v>
      </c>
      <c r="E99" s="54">
        <f t="shared" si="1"/>
        <v>170</v>
      </c>
    </row>
    <row r="100" spans="1:5" ht="26.25">
      <c r="A100" s="223"/>
      <c r="B100" s="34" t="s">
        <v>298</v>
      </c>
      <c r="C100" s="129">
        <v>22300</v>
      </c>
      <c r="D100" s="54">
        <v>22300</v>
      </c>
      <c r="E100" s="129">
        <f t="shared" si="1"/>
        <v>0</v>
      </c>
    </row>
    <row r="101" spans="1:5" ht="39">
      <c r="A101" s="179" t="s">
        <v>220</v>
      </c>
      <c r="B101" s="92" t="s">
        <v>221</v>
      </c>
      <c r="C101" s="54">
        <v>5873.8</v>
      </c>
      <c r="D101" s="54">
        <v>5873.8</v>
      </c>
      <c r="E101" s="54">
        <f t="shared" si="1"/>
        <v>0</v>
      </c>
    </row>
    <row r="102" spans="1:5" ht="26.25">
      <c r="A102" s="127" t="s">
        <v>365</v>
      </c>
      <c r="B102" s="92" t="s">
        <v>366</v>
      </c>
      <c r="C102" s="54">
        <v>271.7</v>
      </c>
      <c r="D102" s="54">
        <v>271.7</v>
      </c>
      <c r="E102" s="54">
        <f t="shared" si="1"/>
        <v>0</v>
      </c>
    </row>
    <row r="103" spans="1:5" ht="12.75">
      <c r="A103" s="222" t="s">
        <v>278</v>
      </c>
      <c r="B103" s="56" t="s">
        <v>277</v>
      </c>
      <c r="C103" s="54">
        <f>C106+C107+C104+C105</f>
        <v>65322</v>
      </c>
      <c r="D103" s="54">
        <f>D106+D107+D104+D105</f>
        <v>71538.6</v>
      </c>
      <c r="E103" s="54">
        <f t="shared" si="1"/>
        <v>6216.600000000006</v>
      </c>
    </row>
    <row r="104" spans="1:5" ht="12.75">
      <c r="A104" s="223"/>
      <c r="B104" s="101" t="s">
        <v>375</v>
      </c>
      <c r="C104" s="54">
        <v>5000</v>
      </c>
      <c r="D104" s="54">
        <v>5000</v>
      </c>
      <c r="E104" s="54">
        <f t="shared" si="1"/>
        <v>0</v>
      </c>
    </row>
    <row r="105" spans="1:5" ht="12.75">
      <c r="A105" s="223"/>
      <c r="B105" s="101" t="s">
        <v>376</v>
      </c>
      <c r="C105" s="54">
        <v>40765</v>
      </c>
      <c r="D105" s="54">
        <v>40765</v>
      </c>
      <c r="E105" s="54">
        <f t="shared" si="1"/>
        <v>0</v>
      </c>
    </row>
    <row r="106" spans="1:5" ht="26.25">
      <c r="A106" s="223"/>
      <c r="B106" s="101" t="s">
        <v>289</v>
      </c>
      <c r="C106" s="54">
        <v>19200.4</v>
      </c>
      <c r="D106" s="54">
        <v>25307</v>
      </c>
      <c r="E106" s="54">
        <f t="shared" si="1"/>
        <v>6106.5999999999985</v>
      </c>
    </row>
    <row r="107" spans="1:5" ht="39">
      <c r="A107" s="224"/>
      <c r="B107" s="101" t="s">
        <v>290</v>
      </c>
      <c r="C107" s="33">
        <v>356.6</v>
      </c>
      <c r="D107" s="33">
        <v>466.6</v>
      </c>
      <c r="E107" s="33">
        <f t="shared" si="1"/>
        <v>110</v>
      </c>
    </row>
    <row r="108" s="37" customFormat="1" ht="12.75">
      <c r="A108" s="24"/>
    </row>
    <row r="109" spans="1:2" s="37" customFormat="1" ht="12.75">
      <c r="A109" s="24"/>
      <c r="B109" s="36"/>
    </row>
    <row r="110" spans="1:2" s="37" customFormat="1" ht="12.75">
      <c r="A110" s="24"/>
      <c r="B110" s="36"/>
    </row>
    <row r="111" spans="1:5" s="37" customFormat="1" ht="12.75">
      <c r="A111" s="24"/>
      <c r="B111" s="36"/>
      <c r="C111" s="95"/>
      <c r="D111" s="95"/>
      <c r="E111" s="95"/>
    </row>
    <row r="112" spans="1:2" s="37" customFormat="1" ht="12.75">
      <c r="A112" s="24"/>
      <c r="B112" s="36"/>
    </row>
    <row r="113" spans="1:2" s="37" customFormat="1" ht="12.75">
      <c r="A113" s="24"/>
      <c r="B113" s="36"/>
    </row>
    <row r="114" spans="1:2" s="37" customFormat="1" ht="12.75">
      <c r="A114" s="24"/>
      <c r="B114" s="36"/>
    </row>
    <row r="115" spans="1:2" s="37" customFormat="1" ht="12.75">
      <c r="A115" s="24"/>
      <c r="B115" s="36"/>
    </row>
    <row r="116" spans="1:2" s="37" customFormat="1" ht="12.75">
      <c r="A116" s="24"/>
      <c r="B116" s="36"/>
    </row>
    <row r="117" spans="1:2" s="37" customFormat="1" ht="12.75">
      <c r="A117" s="24"/>
      <c r="B117" s="36"/>
    </row>
    <row r="118" spans="2:5" ht="12.75">
      <c r="B118" s="36"/>
      <c r="C118" s="24"/>
      <c r="D118" s="24"/>
      <c r="E118" s="24"/>
    </row>
  </sheetData>
  <sheetProtection/>
  <autoFilter ref="A10:HI107"/>
  <mergeCells count="9">
    <mergeCell ref="A103:A107"/>
    <mergeCell ref="A8:B8"/>
    <mergeCell ref="A42:A79"/>
    <mergeCell ref="A84:A86"/>
    <mergeCell ref="A88:A90"/>
    <mergeCell ref="A91:A93"/>
    <mergeCell ref="A20:A35"/>
    <mergeCell ref="A96:A100"/>
    <mergeCell ref="A80:A82"/>
  </mergeCells>
  <printOptions horizontalCentered="1"/>
  <pageMargins left="0" right="0" top="0" bottom="0" header="0" footer="0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workbookViewId="0" topLeftCell="A1">
      <selection activeCell="D51" sqref="D51"/>
    </sheetView>
  </sheetViews>
  <sheetFormatPr defaultColWidth="15.00390625" defaultRowHeight="15"/>
  <cols>
    <col min="1" max="1" width="70.421875" style="2" customWidth="1"/>
    <col min="2" max="2" width="15.00390625" style="2" customWidth="1"/>
    <col min="3" max="3" width="18.28125" style="2" customWidth="1"/>
    <col min="4" max="4" width="20.140625" style="217" customWidth="1"/>
    <col min="5" max="226" width="10.00390625" style="2" customWidth="1"/>
    <col min="227" max="227" width="70.421875" style="2" customWidth="1"/>
    <col min="228" max="16384" width="15.00390625" style="2" customWidth="1"/>
  </cols>
  <sheetData>
    <row r="1" ht="12.75">
      <c r="D1" s="102" t="s">
        <v>28</v>
      </c>
    </row>
    <row r="2" ht="12.75">
      <c r="D2" s="44" t="s">
        <v>27</v>
      </c>
    </row>
    <row r="3" ht="12.75">
      <c r="D3" s="44" t="s">
        <v>64</v>
      </c>
    </row>
    <row r="4" ht="12.75">
      <c r="D4" s="44" t="s">
        <v>264</v>
      </c>
    </row>
    <row r="5" ht="12.75">
      <c r="D5" s="44" t="s">
        <v>394</v>
      </c>
    </row>
    <row r="6" ht="12.75">
      <c r="D6" s="44" t="s">
        <v>161</v>
      </c>
    </row>
    <row r="8" spans="1:4" ht="63.75" customHeight="1" thickBot="1">
      <c r="A8" s="239" t="s">
        <v>215</v>
      </c>
      <c r="B8" s="239"/>
      <c r="C8" s="239"/>
      <c r="D8" s="2"/>
    </row>
    <row r="9" spans="1:4" ht="16.5" customHeight="1">
      <c r="A9" s="237" t="s">
        <v>156</v>
      </c>
      <c r="B9" s="234" t="s">
        <v>147</v>
      </c>
      <c r="C9" s="234"/>
      <c r="D9" s="240" t="s">
        <v>25</v>
      </c>
    </row>
    <row r="10" spans="1:4" ht="15.75" customHeight="1" thickBot="1">
      <c r="A10" s="238"/>
      <c r="B10" s="186" t="s">
        <v>148</v>
      </c>
      <c r="C10" s="187" t="s">
        <v>149</v>
      </c>
      <c r="D10" s="241"/>
    </row>
    <row r="11" spans="1:4" ht="15.75" thickBot="1">
      <c r="A11" s="188" t="s">
        <v>48</v>
      </c>
      <c r="B11" s="189" t="s">
        <v>47</v>
      </c>
      <c r="C11" s="190"/>
      <c r="D11" s="43">
        <f>D12+D13+D14+D15+D16</f>
        <v>201241</v>
      </c>
    </row>
    <row r="12" spans="1:4" ht="45.75" customHeight="1">
      <c r="A12" s="191" t="s">
        <v>24</v>
      </c>
      <c r="B12" s="192"/>
      <c r="C12" s="193" t="s">
        <v>23</v>
      </c>
      <c r="D12" s="42">
        <v>5932.2</v>
      </c>
    </row>
    <row r="13" spans="1:4" ht="44.25" customHeight="1">
      <c r="A13" s="191" t="s">
        <v>158</v>
      </c>
      <c r="B13" s="192"/>
      <c r="C13" s="193" t="s">
        <v>18</v>
      </c>
      <c r="D13" s="42">
        <v>78658.1</v>
      </c>
    </row>
    <row r="14" spans="1:4" ht="27">
      <c r="A14" s="194" t="s">
        <v>22</v>
      </c>
      <c r="B14" s="195"/>
      <c r="C14" s="193" t="s">
        <v>21</v>
      </c>
      <c r="D14" s="42">
        <v>24703.3</v>
      </c>
    </row>
    <row r="15" spans="1:4" ht="13.5">
      <c r="A15" s="196" t="s">
        <v>51</v>
      </c>
      <c r="B15" s="192"/>
      <c r="C15" s="134" t="s">
        <v>44</v>
      </c>
      <c r="D15" s="42">
        <v>3371.2</v>
      </c>
    </row>
    <row r="16" spans="1:4" ht="14.25" thickBot="1">
      <c r="A16" s="197" t="s">
        <v>20</v>
      </c>
      <c r="B16" s="198"/>
      <c r="C16" s="199" t="s">
        <v>19</v>
      </c>
      <c r="D16" s="40">
        <v>88576.2</v>
      </c>
    </row>
    <row r="17" spans="1:4" ht="46.5" customHeight="1" thickBot="1">
      <c r="A17" s="200" t="s">
        <v>53</v>
      </c>
      <c r="B17" s="189" t="s">
        <v>52</v>
      </c>
      <c r="C17" s="190"/>
      <c r="D17" s="43">
        <f>D18</f>
        <v>500</v>
      </c>
    </row>
    <row r="18" spans="1:4" ht="30.75" customHeight="1" thickBot="1">
      <c r="A18" s="194" t="s">
        <v>54</v>
      </c>
      <c r="B18" s="201"/>
      <c r="C18" s="134" t="s">
        <v>39</v>
      </c>
      <c r="D18" s="42">
        <v>500</v>
      </c>
    </row>
    <row r="19" spans="1:4" ht="21.75" customHeight="1" thickBot="1">
      <c r="A19" s="202" t="s">
        <v>56</v>
      </c>
      <c r="B19" s="189" t="s">
        <v>55</v>
      </c>
      <c r="C19" s="190"/>
      <c r="D19" s="43">
        <f>D20+D24+D21+D22+D23</f>
        <v>67290.09999999999</v>
      </c>
    </row>
    <row r="20" spans="1:4" ht="13.5">
      <c r="A20" s="183" t="s">
        <v>10</v>
      </c>
      <c r="B20" s="133"/>
      <c r="C20" s="134" t="s">
        <v>9</v>
      </c>
      <c r="D20" s="42">
        <v>9972.9</v>
      </c>
    </row>
    <row r="21" spans="1:4" ht="13.5">
      <c r="A21" s="183" t="s">
        <v>16</v>
      </c>
      <c r="B21" s="133"/>
      <c r="C21" s="134" t="s">
        <v>13</v>
      </c>
      <c r="D21" s="42">
        <v>48102</v>
      </c>
    </row>
    <row r="22" spans="1:4" ht="13.5">
      <c r="A22" s="183" t="s">
        <v>281</v>
      </c>
      <c r="B22" s="133"/>
      <c r="C22" s="134" t="s">
        <v>282</v>
      </c>
      <c r="D22" s="42">
        <v>3982.2</v>
      </c>
    </row>
    <row r="23" spans="1:4" ht="13.5">
      <c r="A23" s="183" t="s">
        <v>344</v>
      </c>
      <c r="B23" s="133"/>
      <c r="C23" s="134" t="s">
        <v>343</v>
      </c>
      <c r="D23" s="42">
        <v>1548.9</v>
      </c>
    </row>
    <row r="24" spans="1:4" ht="14.25" thickBot="1">
      <c r="A24" s="197" t="s">
        <v>12</v>
      </c>
      <c r="B24" s="203"/>
      <c r="C24" s="199" t="s">
        <v>11</v>
      </c>
      <c r="D24" s="40">
        <v>3684.1</v>
      </c>
    </row>
    <row r="25" spans="1:4" ht="24.75" customHeight="1" thickBot="1">
      <c r="A25" s="202" t="s">
        <v>150</v>
      </c>
      <c r="B25" s="189" t="s">
        <v>46</v>
      </c>
      <c r="C25" s="190"/>
      <c r="D25" s="43">
        <f>D27+D26+D29+D28</f>
        <v>104373.5</v>
      </c>
    </row>
    <row r="26" spans="1:4" ht="13.5">
      <c r="A26" s="183" t="s">
        <v>8</v>
      </c>
      <c r="B26" s="133"/>
      <c r="C26" s="134" t="s">
        <v>7</v>
      </c>
      <c r="D26" s="42">
        <v>84891.5</v>
      </c>
    </row>
    <row r="27" spans="1:4" ht="13.5">
      <c r="A27" s="183" t="s">
        <v>38</v>
      </c>
      <c r="B27" s="133"/>
      <c r="C27" s="134" t="s">
        <v>37</v>
      </c>
      <c r="D27" s="42">
        <v>15189.3</v>
      </c>
    </row>
    <row r="28" spans="1:4" ht="13.5">
      <c r="A28" s="183" t="s">
        <v>305</v>
      </c>
      <c r="B28" s="133"/>
      <c r="C28" s="134" t="s">
        <v>304</v>
      </c>
      <c r="D28" s="42">
        <v>3441.7</v>
      </c>
    </row>
    <row r="29" spans="1:4" ht="14.25" thickBot="1">
      <c r="A29" s="197" t="s">
        <v>300</v>
      </c>
      <c r="B29" s="203"/>
      <c r="C29" s="199" t="s">
        <v>299</v>
      </c>
      <c r="D29" s="40">
        <v>851</v>
      </c>
    </row>
    <row r="30" spans="1:4" ht="20.25" customHeight="1" thickBot="1">
      <c r="A30" s="188" t="s">
        <v>151</v>
      </c>
      <c r="B30" s="189" t="s">
        <v>57</v>
      </c>
      <c r="C30" s="190"/>
      <c r="D30" s="43">
        <f>D31+D32+D35+D34+D33</f>
        <v>1366819.8</v>
      </c>
    </row>
    <row r="31" spans="1:4" ht="13.5">
      <c r="A31" s="132" t="s">
        <v>33</v>
      </c>
      <c r="B31" s="133"/>
      <c r="C31" s="193" t="s">
        <v>34</v>
      </c>
      <c r="D31" s="42">
        <v>518787.7</v>
      </c>
    </row>
    <row r="32" spans="1:4" ht="13.5">
      <c r="A32" s="132" t="s">
        <v>4</v>
      </c>
      <c r="B32" s="133"/>
      <c r="C32" s="134" t="s">
        <v>3</v>
      </c>
      <c r="D32" s="42">
        <v>817162.4</v>
      </c>
    </row>
    <row r="33" spans="1:4" ht="13.5">
      <c r="A33" s="132" t="s">
        <v>353</v>
      </c>
      <c r="B33" s="133"/>
      <c r="C33" s="134" t="s">
        <v>354</v>
      </c>
      <c r="D33" s="42">
        <v>240</v>
      </c>
    </row>
    <row r="34" spans="1:4" ht="13.5">
      <c r="A34" s="204" t="s">
        <v>43</v>
      </c>
      <c r="B34" s="205"/>
      <c r="C34" s="134" t="s">
        <v>42</v>
      </c>
      <c r="D34" s="42">
        <v>4367</v>
      </c>
    </row>
    <row r="35" spans="1:4" ht="14.25" thickBot="1">
      <c r="A35" s="206" t="s">
        <v>32</v>
      </c>
      <c r="B35" s="203"/>
      <c r="C35" s="199" t="s">
        <v>31</v>
      </c>
      <c r="D35" s="40">
        <v>26262.7</v>
      </c>
    </row>
    <row r="36" spans="1:4" ht="20.25" customHeight="1" thickBot="1">
      <c r="A36" s="188" t="s">
        <v>62</v>
      </c>
      <c r="B36" s="189" t="s">
        <v>58</v>
      </c>
      <c r="C36" s="190"/>
      <c r="D36" s="43">
        <f>D37</f>
        <v>11174.2</v>
      </c>
    </row>
    <row r="37" spans="1:4" ht="14.25" thickBot="1">
      <c r="A37" s="206" t="s">
        <v>2</v>
      </c>
      <c r="B37" s="203"/>
      <c r="C37" s="199" t="s">
        <v>1</v>
      </c>
      <c r="D37" s="40">
        <v>11174.2</v>
      </c>
    </row>
    <row r="38" spans="1:4" ht="20.25" customHeight="1" thickBot="1">
      <c r="A38" s="188" t="s">
        <v>49</v>
      </c>
      <c r="B38" s="189" t="s">
        <v>50</v>
      </c>
      <c r="C38" s="190"/>
      <c r="D38" s="43">
        <f>D39+D40+D41+D42+D43</f>
        <v>764474.9000000001</v>
      </c>
    </row>
    <row r="39" spans="1:4" ht="15">
      <c r="A39" s="196" t="s">
        <v>17</v>
      </c>
      <c r="B39" s="207"/>
      <c r="C39" s="193" t="s">
        <v>45</v>
      </c>
      <c r="D39" s="42">
        <v>8192</v>
      </c>
    </row>
    <row r="40" spans="1:4" ht="13.5">
      <c r="A40" s="208" t="s">
        <v>15</v>
      </c>
      <c r="B40" s="205"/>
      <c r="C40" s="209" t="s">
        <v>14</v>
      </c>
      <c r="D40" s="210">
        <v>97250</v>
      </c>
    </row>
    <row r="41" spans="1:4" ht="13.5">
      <c r="A41" s="208" t="s">
        <v>41</v>
      </c>
      <c r="B41" s="205"/>
      <c r="C41" s="209" t="s">
        <v>40</v>
      </c>
      <c r="D41" s="210">
        <v>452353.4</v>
      </c>
    </row>
    <row r="42" spans="1:4" ht="13.5">
      <c r="A42" s="211" t="s">
        <v>35</v>
      </c>
      <c r="B42" s="205"/>
      <c r="C42" s="209" t="s">
        <v>36</v>
      </c>
      <c r="D42" s="210">
        <v>180309.7</v>
      </c>
    </row>
    <row r="43" spans="1:4" ht="14.25" thickBot="1">
      <c r="A43" s="206" t="s">
        <v>30</v>
      </c>
      <c r="B43" s="212"/>
      <c r="C43" s="199" t="s">
        <v>29</v>
      </c>
      <c r="D43" s="40">
        <v>26369.8</v>
      </c>
    </row>
    <row r="44" spans="1:4" ht="15.75" thickBot="1">
      <c r="A44" s="188" t="s">
        <v>63</v>
      </c>
      <c r="B44" s="189" t="s">
        <v>59</v>
      </c>
      <c r="C44" s="213"/>
      <c r="D44" s="43">
        <f>D45</f>
        <v>3341</v>
      </c>
    </row>
    <row r="45" spans="1:4" ht="14.25" thickBot="1">
      <c r="A45" s="206" t="s">
        <v>6</v>
      </c>
      <c r="B45" s="203"/>
      <c r="C45" s="199" t="s">
        <v>5</v>
      </c>
      <c r="D45" s="40">
        <v>3341</v>
      </c>
    </row>
    <row r="46" spans="1:4" ht="15.75" thickBot="1">
      <c r="A46" s="188" t="s">
        <v>169</v>
      </c>
      <c r="B46" s="189" t="s">
        <v>170</v>
      </c>
      <c r="C46" s="213"/>
      <c r="D46" s="43">
        <f>D47</f>
        <v>544.5</v>
      </c>
    </row>
    <row r="47" spans="1:4" ht="14.25" thickBot="1">
      <c r="A47" s="214" t="s">
        <v>171</v>
      </c>
      <c r="B47" s="203"/>
      <c r="C47" s="199" t="s">
        <v>172</v>
      </c>
      <c r="D47" s="40">
        <v>544.5</v>
      </c>
    </row>
    <row r="48" spans="1:4" ht="31.5" thickBot="1">
      <c r="A48" s="215" t="s">
        <v>157</v>
      </c>
      <c r="B48" s="189" t="s">
        <v>60</v>
      </c>
      <c r="C48" s="213"/>
      <c r="D48" s="43">
        <f>D49+D50</f>
        <v>146836.6</v>
      </c>
    </row>
    <row r="49" spans="1:4" ht="27">
      <c r="A49" s="214" t="s">
        <v>152</v>
      </c>
      <c r="B49" s="212"/>
      <c r="C49" s="199" t="s">
        <v>61</v>
      </c>
      <c r="D49" s="40">
        <v>125278.6</v>
      </c>
    </row>
    <row r="50" spans="1:4" ht="14.25" thickBot="1">
      <c r="A50" s="208" t="s">
        <v>279</v>
      </c>
      <c r="B50" s="205"/>
      <c r="C50" s="209" t="s">
        <v>280</v>
      </c>
      <c r="D50" s="210">
        <v>21558</v>
      </c>
    </row>
    <row r="51" spans="1:4" ht="18" thickBot="1">
      <c r="A51" s="235" t="s">
        <v>0</v>
      </c>
      <c r="B51" s="236"/>
      <c r="C51" s="236"/>
      <c r="D51" s="216">
        <f>D48+D46+D44+D38+D36+D30+D25+D19+D17+D11</f>
        <v>2666595.6</v>
      </c>
    </row>
    <row r="52" spans="2:3" ht="12.75">
      <c r="B52" s="4"/>
      <c r="C52" s="4"/>
    </row>
  </sheetData>
  <sheetProtection/>
  <mergeCells count="5">
    <mergeCell ref="B9:C9"/>
    <mergeCell ref="A51:C51"/>
    <mergeCell ref="A9:A10"/>
    <mergeCell ref="A8:C8"/>
    <mergeCell ref="D9:D10"/>
  </mergeCells>
  <printOptions/>
  <pageMargins left="0.7086614173228347" right="0" top="0.5905511811023623" bottom="0.3937007874015748" header="0.31496062992125984" footer="0.31496062992125984"/>
  <pageSetup fitToHeight="2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33"/>
  <sheetViews>
    <sheetView showGridLines="0" zoomScalePageLayoutView="0" workbookViewId="0" topLeftCell="A1">
      <selection activeCell="A1" sqref="A1"/>
    </sheetView>
  </sheetViews>
  <sheetFormatPr defaultColWidth="10.140625" defaultRowHeight="15"/>
  <cols>
    <col min="1" max="1" width="93.8515625" style="152" customWidth="1"/>
    <col min="2" max="2" width="18.57421875" style="139" customWidth="1"/>
    <col min="3" max="16384" width="10.140625" style="136" customWidth="1"/>
  </cols>
  <sheetData>
    <row r="1" spans="1:2" ht="15">
      <c r="A1" s="136"/>
      <c r="B1" s="38" t="s">
        <v>28</v>
      </c>
    </row>
    <row r="2" spans="1:2" ht="15">
      <c r="A2" s="137"/>
      <c r="B2" s="39" t="s">
        <v>27</v>
      </c>
    </row>
    <row r="3" spans="1:2" ht="15">
      <c r="A3" s="137"/>
      <c r="B3" s="39" t="s">
        <v>64</v>
      </c>
    </row>
    <row r="4" spans="1:2" ht="15">
      <c r="A4" s="137"/>
      <c r="B4" s="39" t="s">
        <v>264</v>
      </c>
    </row>
    <row r="5" spans="1:2" ht="15">
      <c r="A5" s="137"/>
      <c r="B5" s="39" t="s">
        <v>394</v>
      </c>
    </row>
    <row r="6" spans="1:2" ht="15">
      <c r="A6" s="137"/>
      <c r="B6" s="41" t="s">
        <v>224</v>
      </c>
    </row>
    <row r="7" spans="1:2" ht="15">
      <c r="A7" s="137"/>
      <c r="B7" s="138"/>
    </row>
    <row r="8" spans="1:2" ht="89.25" customHeight="1">
      <c r="A8" s="218" t="s">
        <v>216</v>
      </c>
      <c r="B8" s="136"/>
    </row>
    <row r="9" ht="15">
      <c r="A9" s="136"/>
    </row>
    <row r="10" ht="15">
      <c r="A10" s="136"/>
    </row>
    <row r="11" spans="1:2" ht="45.75" customHeight="1">
      <c r="A11" s="140" t="s">
        <v>26</v>
      </c>
      <c r="B11" s="141" t="s">
        <v>25</v>
      </c>
    </row>
    <row r="12" spans="1:2" ht="15">
      <c r="A12" s="142">
        <v>1</v>
      </c>
      <c r="B12" s="143">
        <v>2</v>
      </c>
    </row>
    <row r="13" spans="1:2" s="145" customFormat="1" ht="36">
      <c r="A13" s="144" t="s">
        <v>154</v>
      </c>
      <c r="B13" s="97">
        <v>30953.4</v>
      </c>
    </row>
    <row r="14" spans="1:2" s="145" customFormat="1" ht="72">
      <c r="A14" s="144" t="s">
        <v>153</v>
      </c>
      <c r="B14" s="97">
        <v>94325.2</v>
      </c>
    </row>
    <row r="15" spans="1:2" s="147" customFormat="1" ht="17.25">
      <c r="A15" s="146" t="s">
        <v>155</v>
      </c>
      <c r="B15" s="98">
        <f>SUM(B13:B14)</f>
        <v>125278.6</v>
      </c>
    </row>
    <row r="16" spans="1:2" s="145" customFormat="1" ht="144">
      <c r="A16" s="148" t="s">
        <v>159</v>
      </c>
      <c r="B16" s="97">
        <v>200</v>
      </c>
    </row>
    <row r="17" spans="1:2" s="145" customFormat="1" ht="126">
      <c r="A17" s="148" t="s">
        <v>160</v>
      </c>
      <c r="B17" s="97">
        <v>200</v>
      </c>
    </row>
    <row r="18" spans="1:2" s="145" customFormat="1" ht="72">
      <c r="A18" s="148" t="s">
        <v>173</v>
      </c>
      <c r="B18" s="97">
        <v>1285</v>
      </c>
    </row>
    <row r="19" spans="1:2" s="145" customFormat="1" ht="162">
      <c r="A19" s="149" t="s">
        <v>174</v>
      </c>
      <c r="B19" s="97">
        <v>2217.8</v>
      </c>
    </row>
    <row r="20" spans="1:2" s="145" customFormat="1" ht="144">
      <c r="A20" s="150" t="s">
        <v>178</v>
      </c>
      <c r="B20" s="97">
        <v>8059.1</v>
      </c>
    </row>
    <row r="21" spans="1:2" s="147" customFormat="1" ht="126">
      <c r="A21" s="148" t="s">
        <v>222</v>
      </c>
      <c r="B21" s="97">
        <v>310</v>
      </c>
    </row>
    <row r="22" spans="1:2" s="147" customFormat="1" ht="108">
      <c r="A22" s="148" t="s">
        <v>256</v>
      </c>
      <c r="B22" s="97">
        <v>2261</v>
      </c>
    </row>
    <row r="23" spans="1:2" s="147" customFormat="1" ht="108">
      <c r="A23" s="148" t="s">
        <v>328</v>
      </c>
      <c r="B23" s="97">
        <v>22099.8</v>
      </c>
    </row>
    <row r="24" spans="1:2" s="147" customFormat="1" ht="108">
      <c r="A24" s="148" t="s">
        <v>259</v>
      </c>
      <c r="B24" s="97">
        <v>62791.7</v>
      </c>
    </row>
    <row r="25" spans="1:2" s="147" customFormat="1" ht="90">
      <c r="A25" s="148" t="s">
        <v>291</v>
      </c>
      <c r="B25" s="97">
        <v>21558</v>
      </c>
    </row>
    <row r="26" spans="1:2" s="147" customFormat="1" ht="54">
      <c r="A26" s="148" t="s">
        <v>307</v>
      </c>
      <c r="B26" s="97">
        <v>2401.5</v>
      </c>
    </row>
    <row r="27" spans="1:2" s="147" customFormat="1" ht="72">
      <c r="A27" s="148" t="s">
        <v>308</v>
      </c>
      <c r="B27" s="97">
        <v>9879.6</v>
      </c>
    </row>
    <row r="28" spans="1:2" s="147" customFormat="1" ht="54">
      <c r="A28" s="148" t="s">
        <v>309</v>
      </c>
      <c r="B28" s="97">
        <v>12441</v>
      </c>
    </row>
    <row r="29" spans="1:2" s="147" customFormat="1" ht="54">
      <c r="A29" s="148" t="s">
        <v>301</v>
      </c>
      <c r="B29" s="97">
        <v>5812.4</v>
      </c>
    </row>
    <row r="30" spans="1:2" s="147" customFormat="1" ht="54">
      <c r="A30" s="148" t="s">
        <v>306</v>
      </c>
      <c r="B30" s="97">
        <f>665+5078+50</f>
        <v>5793</v>
      </c>
    </row>
    <row r="31" spans="1:2" s="147" customFormat="1" ht="36">
      <c r="A31" s="148" t="s">
        <v>355</v>
      </c>
      <c r="B31" s="97">
        <v>5000</v>
      </c>
    </row>
    <row r="32" spans="1:2" s="145" customFormat="1" ht="18">
      <c r="A32" s="146" t="s">
        <v>257</v>
      </c>
      <c r="B32" s="98">
        <f>SUM(B16:B31)</f>
        <v>162309.9</v>
      </c>
    </row>
    <row r="33" spans="1:2" s="145" customFormat="1" ht="18">
      <c r="A33" s="151" t="s">
        <v>108</v>
      </c>
      <c r="B33" s="99">
        <f>B32+B15</f>
        <v>287588.5</v>
      </c>
    </row>
  </sheetData>
  <sheetProtection/>
  <printOptions/>
  <pageMargins left="0.5905511811023623" right="0.3937007874015748" top="0" bottom="0" header="0" footer="0"/>
  <pageSetup fitToHeight="3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1.28125" style="163" customWidth="1"/>
    <col min="2" max="2" width="44.00390625" style="163" customWidth="1"/>
    <col min="3" max="3" width="16.421875" style="162" customWidth="1"/>
    <col min="4" max="16384" width="8.8515625" style="163" customWidth="1"/>
  </cols>
  <sheetData>
    <row r="1" spans="2:3" s="160" customFormat="1" ht="12.75">
      <c r="B1" s="46"/>
      <c r="C1" s="38" t="s">
        <v>28</v>
      </c>
    </row>
    <row r="2" spans="2:3" s="160" customFormat="1" ht="12.75">
      <c r="B2" s="46"/>
      <c r="C2" s="39" t="s">
        <v>27</v>
      </c>
    </row>
    <row r="3" spans="2:3" s="160" customFormat="1" ht="12.75">
      <c r="B3" s="46"/>
      <c r="C3" s="39" t="s">
        <v>64</v>
      </c>
    </row>
    <row r="4" spans="2:3" s="160" customFormat="1" ht="12.75">
      <c r="B4" s="46"/>
      <c r="C4" s="39" t="s">
        <v>264</v>
      </c>
    </row>
    <row r="5" spans="2:3" s="160" customFormat="1" ht="12.75">
      <c r="B5" s="46"/>
      <c r="C5" s="39" t="s">
        <v>395</v>
      </c>
    </row>
    <row r="6" spans="1:3" s="160" customFormat="1" ht="13.5">
      <c r="A6" s="52"/>
      <c r="B6" s="52"/>
      <c r="C6" s="161" t="s">
        <v>262</v>
      </c>
    </row>
    <row r="8" spans="1:3" ht="123" customHeight="1">
      <c r="A8" s="250" t="s">
        <v>261</v>
      </c>
      <c r="B8" s="250"/>
      <c r="C8" s="163"/>
    </row>
    <row r="9" ht="18">
      <c r="A9" s="163" t="s">
        <v>225</v>
      </c>
    </row>
    <row r="11" spans="1:3" s="177" customFormat="1" ht="27">
      <c r="A11" s="176" t="s">
        <v>223</v>
      </c>
      <c r="B11" s="176" t="s">
        <v>226</v>
      </c>
      <c r="C11" s="175" t="s">
        <v>25</v>
      </c>
    </row>
    <row r="12" spans="1:3" ht="58.5" customHeight="1">
      <c r="A12" s="251" t="s">
        <v>239</v>
      </c>
      <c r="B12" s="252"/>
      <c r="C12" s="167">
        <f>SUM(C13:C19)</f>
        <v>2217.8</v>
      </c>
    </row>
    <row r="13" spans="1:3" ht="36">
      <c r="A13" s="93" t="s">
        <v>228</v>
      </c>
      <c r="B13" s="93" t="s">
        <v>244</v>
      </c>
      <c r="C13" s="164">
        <v>238</v>
      </c>
    </row>
    <row r="14" spans="1:3" ht="54">
      <c r="A14" s="93" t="s">
        <v>227</v>
      </c>
      <c r="B14" s="93" t="s">
        <v>370</v>
      </c>
      <c r="C14" s="164">
        <v>100</v>
      </c>
    </row>
    <row r="15" spans="1:3" ht="36">
      <c r="A15" s="93" t="s">
        <v>229</v>
      </c>
      <c r="B15" s="93" t="s">
        <v>392</v>
      </c>
      <c r="C15" s="164">
        <v>450</v>
      </c>
    </row>
    <row r="16" spans="1:3" ht="36">
      <c r="A16" s="154" t="s">
        <v>233</v>
      </c>
      <c r="B16" s="94" t="s">
        <v>249</v>
      </c>
      <c r="C16" s="164">
        <v>200</v>
      </c>
    </row>
    <row r="17" spans="1:3" ht="54">
      <c r="A17" s="153" t="s">
        <v>230</v>
      </c>
      <c r="B17" s="94" t="s">
        <v>250</v>
      </c>
      <c r="C17" s="164">
        <v>350</v>
      </c>
    </row>
    <row r="18" spans="1:3" ht="56.25" customHeight="1">
      <c r="A18" s="94" t="s">
        <v>231</v>
      </c>
      <c r="B18" s="94" t="s">
        <v>322</v>
      </c>
      <c r="C18" s="164">
        <v>239.8</v>
      </c>
    </row>
    <row r="19" spans="1:3" ht="36">
      <c r="A19" s="180" t="s">
        <v>232</v>
      </c>
      <c r="B19" s="165" t="s">
        <v>246</v>
      </c>
      <c r="C19" s="164">
        <v>640</v>
      </c>
    </row>
    <row r="20" spans="1:3" ht="45" customHeight="1">
      <c r="A20" s="251" t="s">
        <v>240</v>
      </c>
      <c r="B20" s="253"/>
      <c r="C20" s="166">
        <f>SUM(C21:C41)</f>
        <v>8059.1</v>
      </c>
    </row>
    <row r="21" spans="1:3" ht="54">
      <c r="A21" s="242" t="s">
        <v>235</v>
      </c>
      <c r="B21" s="94" t="s">
        <v>241</v>
      </c>
      <c r="C21" s="164">
        <v>160.2</v>
      </c>
    </row>
    <row r="22" spans="1:3" ht="72">
      <c r="A22" s="243"/>
      <c r="B22" s="94" t="s">
        <v>350</v>
      </c>
      <c r="C22" s="164">
        <v>141</v>
      </c>
    </row>
    <row r="23" spans="1:3" ht="126">
      <c r="A23" s="243"/>
      <c r="B23" s="94" t="s">
        <v>242</v>
      </c>
      <c r="C23" s="164">
        <v>339.3</v>
      </c>
    </row>
    <row r="24" spans="1:3" ht="72">
      <c r="A24" s="243"/>
      <c r="B24" s="94" t="s">
        <v>243</v>
      </c>
      <c r="C24" s="164">
        <v>188.4</v>
      </c>
    </row>
    <row r="25" spans="1:3" ht="54">
      <c r="A25" s="244"/>
      <c r="B25" s="94" t="s">
        <v>393</v>
      </c>
      <c r="C25" s="164">
        <v>171.1</v>
      </c>
    </row>
    <row r="26" spans="1:3" ht="56.25" customHeight="1">
      <c r="A26" s="159" t="s">
        <v>227</v>
      </c>
      <c r="B26" s="94" t="s">
        <v>369</v>
      </c>
      <c r="C26" s="164">
        <v>250</v>
      </c>
    </row>
    <row r="27" spans="1:3" ht="54">
      <c r="A27" s="93" t="s">
        <v>229</v>
      </c>
      <c r="B27" s="94" t="s">
        <v>391</v>
      </c>
      <c r="C27" s="164">
        <v>250</v>
      </c>
    </row>
    <row r="28" spans="1:3" ht="102" customHeight="1">
      <c r="A28" s="249" t="s">
        <v>374</v>
      </c>
      <c r="B28" s="94" t="s">
        <v>348</v>
      </c>
      <c r="C28" s="164">
        <v>470</v>
      </c>
    </row>
    <row r="29" spans="1:3" ht="54">
      <c r="A29" s="248"/>
      <c r="B29" s="94" t="s">
        <v>283</v>
      </c>
      <c r="C29" s="164">
        <v>500</v>
      </c>
    </row>
    <row r="30" spans="1:3" ht="35.25" customHeight="1">
      <c r="A30" s="219" t="s">
        <v>233</v>
      </c>
      <c r="B30" s="94" t="s">
        <v>311</v>
      </c>
      <c r="C30" s="164">
        <v>500</v>
      </c>
    </row>
    <row r="31" spans="1:3" ht="36">
      <c r="A31" s="247" t="s">
        <v>230</v>
      </c>
      <c r="B31" s="94" t="s">
        <v>251</v>
      </c>
      <c r="C31" s="164">
        <v>250</v>
      </c>
    </row>
    <row r="32" spans="1:3" ht="54">
      <c r="A32" s="248"/>
      <c r="B32" s="94" t="s">
        <v>284</v>
      </c>
      <c r="C32" s="164">
        <v>1412</v>
      </c>
    </row>
    <row r="33" spans="1:3" ht="36">
      <c r="A33" s="93" t="s">
        <v>236</v>
      </c>
      <c r="B33" s="93" t="s">
        <v>245</v>
      </c>
      <c r="C33" s="164">
        <v>100</v>
      </c>
    </row>
    <row r="34" spans="1:3" ht="72">
      <c r="A34" s="93" t="s">
        <v>231</v>
      </c>
      <c r="B34" s="96" t="s">
        <v>263</v>
      </c>
      <c r="C34" s="164">
        <v>100</v>
      </c>
    </row>
    <row r="35" spans="1:3" ht="54">
      <c r="A35" s="247" t="s">
        <v>237</v>
      </c>
      <c r="B35" s="94" t="s">
        <v>351</v>
      </c>
      <c r="C35" s="164">
        <f>140+150</f>
        <v>290</v>
      </c>
    </row>
    <row r="36" spans="1:3" ht="36">
      <c r="A36" s="248"/>
      <c r="B36" s="94" t="s">
        <v>248</v>
      </c>
      <c r="C36" s="164">
        <v>100</v>
      </c>
    </row>
    <row r="37" spans="1:3" ht="54">
      <c r="A37" s="247" t="s">
        <v>238</v>
      </c>
      <c r="B37" s="93" t="s">
        <v>253</v>
      </c>
      <c r="C37" s="164">
        <v>125</v>
      </c>
    </row>
    <row r="38" spans="1:3" ht="54">
      <c r="A38" s="249"/>
      <c r="B38" s="93" t="s">
        <v>371</v>
      </c>
      <c r="C38" s="164">
        <v>1544.1</v>
      </c>
    </row>
    <row r="39" spans="1:3" ht="72">
      <c r="A39" s="248"/>
      <c r="B39" s="93" t="s">
        <v>252</v>
      </c>
      <c r="C39" s="164">
        <v>118</v>
      </c>
    </row>
    <row r="40" spans="1:3" ht="49.5" customHeight="1">
      <c r="A40" s="178" t="s">
        <v>232</v>
      </c>
      <c r="B40" s="93" t="s">
        <v>310</v>
      </c>
      <c r="C40" s="164">
        <v>500</v>
      </c>
    </row>
    <row r="41" spans="1:3" ht="54">
      <c r="A41" s="93" t="s">
        <v>234</v>
      </c>
      <c r="B41" s="94" t="s">
        <v>247</v>
      </c>
      <c r="C41" s="164">
        <v>550</v>
      </c>
    </row>
    <row r="42" spans="1:3" ht="18">
      <c r="A42" s="245" t="s">
        <v>373</v>
      </c>
      <c r="B42" s="246"/>
      <c r="C42" s="166">
        <f>C12+C20</f>
        <v>10276.900000000001</v>
      </c>
    </row>
  </sheetData>
  <sheetProtection/>
  <mergeCells count="9">
    <mergeCell ref="A21:A25"/>
    <mergeCell ref="A42:B42"/>
    <mergeCell ref="A35:A36"/>
    <mergeCell ref="A28:A29"/>
    <mergeCell ref="A8:B8"/>
    <mergeCell ref="A31:A32"/>
    <mergeCell ref="A37:A39"/>
    <mergeCell ref="A12:B12"/>
    <mergeCell ref="A20:B20"/>
  </mergeCells>
  <printOptions/>
  <pageMargins left="0.7086614173228347" right="0.31496062992125984" top="0.15748031496062992" bottom="0.15748031496062992" header="0.31496062992125984" footer="0.31496062992125984"/>
  <pageSetup fitToHeight="0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1" sqref="A1"/>
    </sheetView>
  </sheetViews>
  <sheetFormatPr defaultColWidth="10.140625" defaultRowHeight="15"/>
  <cols>
    <col min="1" max="1" width="38.00390625" style="103" customWidth="1"/>
    <col min="2" max="2" width="21.140625" style="103" customWidth="1"/>
    <col min="3" max="3" width="17.57421875" style="103" customWidth="1"/>
    <col min="4" max="4" width="16.421875" style="103" customWidth="1"/>
    <col min="5" max="5" width="18.140625" style="103" customWidth="1"/>
    <col min="6" max="8" width="10.140625" style="103" customWidth="1"/>
    <col min="9" max="9" width="11.421875" style="103" customWidth="1"/>
    <col min="10" max="16384" width="10.140625" style="103" customWidth="1"/>
  </cols>
  <sheetData>
    <row r="1" spans="2:5" ht="12.75">
      <c r="B1" s="104"/>
      <c r="C1" s="104"/>
      <c r="D1" s="104"/>
      <c r="E1" s="38" t="s">
        <v>28</v>
      </c>
    </row>
    <row r="2" spans="2:5" ht="12.75">
      <c r="B2" s="104"/>
      <c r="C2" s="104"/>
      <c r="D2" s="104"/>
      <c r="E2" s="39" t="s">
        <v>27</v>
      </c>
    </row>
    <row r="3" spans="2:5" ht="12.75">
      <c r="B3" s="104"/>
      <c r="C3" s="104"/>
      <c r="D3" s="104"/>
      <c r="E3" s="39" t="s">
        <v>64</v>
      </c>
    </row>
    <row r="4" spans="2:5" ht="12.75">
      <c r="B4" s="104"/>
      <c r="C4" s="104"/>
      <c r="D4" s="104"/>
      <c r="E4" s="39" t="s">
        <v>264</v>
      </c>
    </row>
    <row r="5" spans="2:5" ht="12.75">
      <c r="B5" s="104"/>
      <c r="D5" s="104"/>
      <c r="E5" s="39" t="s">
        <v>394</v>
      </c>
    </row>
    <row r="6" spans="2:5" ht="12.75">
      <c r="B6" s="104"/>
      <c r="C6" s="104"/>
      <c r="D6" s="104"/>
      <c r="E6" s="135" t="s">
        <v>352</v>
      </c>
    </row>
    <row r="7" spans="5:7" ht="12.75">
      <c r="E7" s="106"/>
      <c r="F7" s="106"/>
      <c r="G7" s="106"/>
    </row>
    <row r="8" spans="5:7" ht="12.75">
      <c r="E8" s="106"/>
      <c r="F8" s="106"/>
      <c r="G8" s="106"/>
    </row>
    <row r="9" spans="1:5" ht="48" customHeight="1">
      <c r="A9" s="254" t="s">
        <v>312</v>
      </c>
      <c r="B9" s="254"/>
      <c r="C9" s="254"/>
      <c r="D9" s="254"/>
      <c r="E9" s="254"/>
    </row>
    <row r="10" spans="1:5" ht="19.5" customHeight="1">
      <c r="A10" s="107"/>
      <c r="B10" s="107"/>
      <c r="C10" s="107"/>
      <c r="D10" s="107"/>
      <c r="E10" s="107"/>
    </row>
    <row r="11" spans="1:5" ht="14.25" thickBot="1">
      <c r="A11" s="108"/>
      <c r="B11" s="108"/>
      <c r="C11" s="108"/>
      <c r="D11" s="108"/>
      <c r="E11" s="105" t="s">
        <v>188</v>
      </c>
    </row>
    <row r="12" spans="1:5" ht="41.25">
      <c r="A12" s="109"/>
      <c r="B12" s="110" t="s">
        <v>313</v>
      </c>
      <c r="C12" s="110" t="s">
        <v>314</v>
      </c>
      <c r="D12" s="110" t="s">
        <v>315</v>
      </c>
      <c r="E12" s="111" t="s">
        <v>316</v>
      </c>
    </row>
    <row r="13" spans="1:8" ht="13.5">
      <c r="A13" s="112"/>
      <c r="B13" s="113"/>
      <c r="C13" s="113"/>
      <c r="D13" s="113"/>
      <c r="E13" s="114"/>
      <c r="F13" s="106"/>
      <c r="G13" s="106"/>
      <c r="H13" s="106"/>
    </row>
    <row r="14" spans="1:8" ht="44.25" customHeight="1">
      <c r="A14" s="115" t="s">
        <v>317</v>
      </c>
      <c r="B14" s="113">
        <v>13200</v>
      </c>
      <c r="C14" s="119">
        <v>41218.2</v>
      </c>
      <c r="D14" s="113">
        <v>6800</v>
      </c>
      <c r="E14" s="120">
        <f>B14+C14-D14</f>
        <v>47618.2</v>
      </c>
      <c r="F14" s="106"/>
      <c r="G14" s="106"/>
      <c r="H14" s="106"/>
    </row>
    <row r="15" spans="1:8" ht="13.5">
      <c r="A15" s="116"/>
      <c r="B15" s="113"/>
      <c r="C15" s="113"/>
      <c r="D15" s="113"/>
      <c r="E15" s="114"/>
      <c r="F15" s="106"/>
      <c r="G15" s="106"/>
      <c r="H15" s="106"/>
    </row>
    <row r="16" spans="1:8" ht="13.5">
      <c r="A16" s="115" t="s">
        <v>318</v>
      </c>
      <c r="B16" s="113">
        <v>0</v>
      </c>
      <c r="C16" s="113">
        <v>25758</v>
      </c>
      <c r="D16" s="117">
        <v>0</v>
      </c>
      <c r="E16" s="114">
        <f>B16+C16-D16</f>
        <v>25758</v>
      </c>
      <c r="F16" s="106"/>
      <c r="G16" s="106"/>
      <c r="H16" s="106"/>
    </row>
    <row r="17" spans="1:8" ht="13.5">
      <c r="A17" s="112"/>
      <c r="B17" s="113"/>
      <c r="C17" s="113"/>
      <c r="D17" s="113"/>
      <c r="E17" s="114"/>
      <c r="F17" s="106"/>
      <c r="G17" s="106"/>
      <c r="H17" s="106"/>
    </row>
    <row r="18" spans="1:8" ht="14.25" thickBot="1">
      <c r="A18" s="118" t="s">
        <v>319</v>
      </c>
      <c r="B18" s="121">
        <f>B16+B14</f>
        <v>13200</v>
      </c>
      <c r="C18" s="121">
        <f>C16+C14</f>
        <v>66976.2</v>
      </c>
      <c r="D18" s="121">
        <f>D16+D14</f>
        <v>6800</v>
      </c>
      <c r="E18" s="122">
        <f>E16+E14</f>
        <v>73376.2</v>
      </c>
      <c r="F18" s="106"/>
      <c r="G18" s="106"/>
      <c r="H18" s="106"/>
    </row>
    <row r="19" ht="12.75">
      <c r="D19" s="106"/>
    </row>
    <row r="20" ht="12.75">
      <c r="D20" s="106"/>
    </row>
    <row r="21" ht="12.75">
      <c r="D21" s="106"/>
    </row>
    <row r="22" ht="12.75">
      <c r="D22" s="106"/>
    </row>
  </sheetData>
  <sheetProtection/>
  <mergeCells count="1">
    <mergeCell ref="A9:E9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Sovet2</cp:lastModifiedBy>
  <cp:lastPrinted>2015-11-12T16:12:11Z</cp:lastPrinted>
  <dcterms:created xsi:type="dcterms:W3CDTF">2013-10-22T11:59:53Z</dcterms:created>
  <dcterms:modified xsi:type="dcterms:W3CDTF">2015-11-20T07:44:02Z</dcterms:modified>
  <cp:category/>
  <cp:version/>
  <cp:contentType/>
  <cp:contentStatus/>
</cp:coreProperties>
</file>