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.1" sheetId="1" r:id="rId1"/>
    <sheet name="Пр.2" sheetId="2" r:id="rId2"/>
    <sheet name="Пр.3" sheetId="3" r:id="rId3"/>
    <sheet name="Пр.6" sheetId="4" r:id="rId4"/>
    <sheet name="Пр.10" sheetId="5" r:id="rId5"/>
    <sheet name="Пр.21" sheetId="6" r:id="rId6"/>
  </sheets>
  <definedNames>
    <definedName name="_xlnm.Print_Area" localSheetId="0">'Пр.1'!$A$1:$C$22</definedName>
    <definedName name="_xlnm.Print_Titles" localSheetId="0">'Пр.1'!$11:$11</definedName>
    <definedName name="_xlnm.Print_Area" localSheetId="4">'Пр.10'!$A$1:$H$66</definedName>
    <definedName name="_xlnm.Print_Titles" localSheetId="4">'Пр.10'!$10:$11</definedName>
    <definedName name="_xlnm.Print_Area" localSheetId="1">'Пр.2'!$A$1:$C$44</definedName>
    <definedName name="_xlnm.Print_Titles" localSheetId="1">'Пр.2'!$10:$10</definedName>
    <definedName name="_xlnm.Print_Area" localSheetId="5">'Пр.21'!$A$1:$F$15</definedName>
    <definedName name="_xlnm.Print_Area" localSheetId="2">'Пр.3'!$A$1:$C$49</definedName>
    <definedName name="_xlnm.Print_Titles" localSheetId="2">'Пр.3'!$10:$10</definedName>
    <definedName name="_xlnm.Print_Area" localSheetId="3">'Пр.6'!$A$1:$D$44</definedName>
  </definedNames>
  <calcPr fullCalcOnLoad="1"/>
</workbook>
</file>

<file path=xl/sharedStrings.xml><?xml version="1.0" encoding="utf-8"?>
<sst xmlns="http://schemas.openxmlformats.org/spreadsheetml/2006/main" count="423" uniqueCount="299">
  <si>
    <t>УТВЕРЖДЕНО</t>
  </si>
  <si>
    <t>решением Совета депутатов МО город Волхов</t>
  </si>
  <si>
    <t>от 18 декабря 2013 года № 64</t>
  </si>
  <si>
    <t>(в редакции от 10 сентября 2014 года)</t>
  </si>
  <si>
    <t>Приложение 1</t>
  </si>
  <si>
    <t>Источники финансирования дефицита
бюджета муниципального образования город Волхов
 на 2014 год</t>
  </si>
  <si>
    <t>Код бюджетной классификации</t>
  </si>
  <si>
    <t>Наименование показателя</t>
  </si>
  <si>
    <t>Сумма                            (тысяч рублей)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</si>
  <si>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</si>
  <si>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</si>
  <si>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</si>
  <si>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</si>
  <si>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000 01 02 00 00 10 0000 810</t>
  </si>
  <si>
    <t>Погашение  бюджетами поселений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</si>
  <si>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</si>
  <si>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</si>
  <si>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</si>
  <si>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</si>
  <si>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</si>
  <si>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</si>
  <si>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</si>
  <si>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</si>
  <si>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</si>
  <si>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</si>
  <si>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000 01 06 04 01 10 0000 810</t>
  </si>
  <si>
    <t xml:space="preserve"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</si>
  <si>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000 01 06 08 00 10 0001 640</t>
  </si>
  <si>
    <t>Возврат прочих бюджетных кредитов (ссуд), предоставленных юридическим лицам для обеспечения расчетов по муниципальным гарантиям, в том числе по гарантиям перед Министерством финансов Российской Федерации</t>
  </si>
  <si>
    <t>Всего источников финансирования</t>
  </si>
  <si>
    <t>(в редакции от 10 сентября 2014 года № 43)</t>
  </si>
  <si>
    <t>Приложение 2</t>
  </si>
  <si>
    <t>ПРОГНОЗИРУЕМЫЕ 
поступления доходов в бюджет муниципального образования город Волхов
 на 2014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</si>
  <si>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</si>
  <si>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</si>
  <si>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</si>
  <si>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</si>
  <si>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</si>
  <si>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</si>
  <si>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</si>
  <si>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</si>
  <si>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</si>
  <si>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</si>
  <si>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</si>
  <si>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</si>
  <si>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</si>
  <si>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</si>
  <si>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</si>
  <si>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</si>
  <si>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</si>
  <si>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</si>
  <si>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</si>
  <si>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</si>
  <si>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</si>
  <si>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</si>
  <si>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</si>
  <si>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</si>
  <si>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</si>
  <si>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</si>
  <si>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</si>
  <si>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</si>
  <si>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</si>
  <si>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</si>
  <si>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</si>
  <si>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</si>
  <si>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</si>
  <si>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</si>
  <si>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</si>
  <si>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</si>
  <si>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</si>
  <si>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</si>
  <si>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 xml:space="preserve">1 16 00000 00 0000 000 </t>
  </si>
  <si>
    <t>ШТРАФЫ, САНКЦИИ, ВОЗМЕЩЕНИЕ УЩЕРБА</t>
  </si>
  <si>
    <t>1 16 90000 00 0000 140</t>
  </si>
  <si>
    <t>Прочие   поступления  от  денежных взысканий (штрафов) и иных сумм в возмещение ущерба</t>
  </si>
  <si>
    <t xml:space="preserve">1 17 00000 00 0000 000 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</si>
  <si>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</si>
  <si>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</si>
  <si>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</si>
  <si>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</si>
  <si>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</si>
  <si>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2 01 00000 00 0000 180</t>
  </si>
  <si>
    <t>БЕЗВОЗМЕЗДНЫЕ ПОСТУПЛЕНИЯ ОТ НЕРЕЗИДЕНТОВ</t>
  </si>
  <si>
    <t>2 01 05000 10 0000 180</t>
  </si>
  <si>
    <t>Безвозмездные поступления от нерезидентов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</si>
  <si>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</si>
  <si>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</si>
  <si>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</si>
  <si>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</si>
  <si>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</si>
  <si>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</si>
  <si>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</si>
  <si>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</si>
  <si>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 xml:space="preserve">2 02 04000 00 0000 151 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</si>
  <si>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</si>
  <si>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</si>
  <si>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</si>
  <si>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</si>
  <si>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</si>
  <si>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 ДОХОДОВ</t>
  </si>
  <si>
    <t xml:space="preserve">с </t>
  </si>
  <si>
    <t>Приложение 3</t>
  </si>
  <si>
    <t xml:space="preserve">Безвозмездные поступления 
бюджета муниципального образования город Волхов
на 2014 год                    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</si>
  <si>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</si>
  <si>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</si>
  <si>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</si>
  <si>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 из бюджета Ленинградской области</t>
  </si>
  <si>
    <t>Дотации бюджетам поселений на выравнивание уровня бюджетной обеспеченности из бюджета Волховского муниципального района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</si>
  <si>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</si>
  <si>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</si>
  <si>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</si>
  <si>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</si>
  <si>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</si>
  <si>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</si>
  <si>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2 02 02077 10 0000 151 </t>
  </si>
  <si>
    <t>Субсидии бюджетам поселений на софинансирование капитальных вложений в объекты муниципальной собственности</t>
  </si>
  <si>
    <t xml:space="preserve">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</si>
  <si>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</si>
  <si>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2 02 02088 10 0000 151 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</si>
  <si>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</si>
  <si>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</si>
  <si>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</si>
  <si>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2 02 02089 00 0000 151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</si>
  <si>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модарнизации систем коммунальной инфраструктуры за счет средств бюджетов</t>
  </si>
  <si>
    <t xml:space="preserve">2 02 02089 10 0000 151 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</si>
  <si>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</si>
  <si>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</si>
  <si>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</si>
  <si>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</si>
  <si>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</si>
  <si>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</si>
  <si>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</si>
  <si>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2 02 02999 00 0000 151</t>
  </si>
  <si>
    <t>Прочие субсидии</t>
  </si>
  <si>
    <t>2 02 02999 10 0000 151</t>
  </si>
  <si>
    <t>Прочие субсидии бюджетам поселений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</si>
  <si>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</si>
  <si>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</si>
  <si>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 xml:space="preserve">2 02 03024 10 0000 151 </t>
  </si>
  <si>
    <t>Субвенции местным бюджетам на выполнение передаваемых полномочий субъектов Российской Федерации в сфере профилактики безнадзорности и правонарушений несовершеннолетних</t>
  </si>
  <si>
    <t>Субвенции местным бюджетам на выполнение передаваемых полномочий субъектов Российской Федерации в сфере административных правоотношений</t>
  </si>
  <si>
    <t xml:space="preserve">2 02 04999 00 0000 151 </t>
  </si>
  <si>
    <t>Прочие межбюджетные трансферты, передаваемые бюджетам</t>
  </si>
  <si>
    <t xml:space="preserve">2 02 04999 10 0000 151 </t>
  </si>
  <si>
    <t>Прочие межбюджетные трансферты, передаваемые бюджетам поселений из бюджета Волховского муниципального района на проведение мероприятий, направленных на повышение надежности и эффективности в системах водоснабжения и водоотведения</t>
  </si>
  <si>
    <t xml:space="preserve">Прочие межбюджетные трансферты, передаваемые бюджетам поселений из бюджета Волховского муниципального района на проведение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</si>
  <si>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Прочие межбюджетные трансферты, передаваемые бюджетам поселений из бюджета Волховского муниципального района на празднование дня образования Ленинградской области</t>
  </si>
  <si>
    <t>Прочие межбюджетные трансферты, передаваемые бюджетам поселений из бюджета Волховского муниципального района на поддержку муниципальных образований Ленинградской области по развитию общественной инфраструктуры муниципального значенияв Ленинградской области</t>
  </si>
  <si>
    <t>Прочие межбюджетные трансферты, передаваемые бюджетам поселений из бюджета Волховского муниципального района на 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</si>
  <si>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</si>
  <si>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</si>
  <si>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</si>
  <si>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</si>
  <si>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Всего безвозмездных поступлений</t>
  </si>
  <si>
    <t>(в редакции от  10 сентября 2014 года № 43)</t>
  </si>
  <si>
    <t>Приложение 6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</si>
  <si>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2014 год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</si>
  <si>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</si>
  <si>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</si>
  <si>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</si>
  <si>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</si>
  <si>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</si>
  <si>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5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</si>
  <si>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</si>
  <si>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</si>
  <si>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</si>
  <si>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</si>
  <si>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</si>
  <si>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</si>
  <si>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</si>
  <si>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</si>
  <si>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</si>
  <si>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</si>
  <si>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</si>
  <si>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</si>
  <si>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</si>
  <si>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</si>
  <si>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</si>
  <si>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</si>
  <si>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</si>
  <si>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</si>
  <si>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</si>
  <si>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</si>
  <si>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</si>
  <si>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</si>
  <si>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</si>
  <si>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</si>
  <si>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</si>
  <si>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</si>
  <si>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</si>
  <si>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</si>
  <si>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</si>
  <si>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</si>
  <si>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</si>
  <si>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</si>
  <si>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</si>
  <si>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</si>
  <si>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</si>
  <si>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</si>
  <si>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</si>
  <si>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</si>
  <si>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</si>
  <si>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</si>
  <si>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</si>
  <si>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</si>
  <si>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</si>
  <si>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</si>
  <si>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</si>
  <si>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</si>
  <si>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</si>
  <si>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Приложение 10</t>
  </si>
  <si>
    <t xml:space="preserve">Адресная  программа  капитальных  вложений за счет средств
бюджета муниципального образования город Волхов и привлеченных средств на  2014  год   </t>
  </si>
  <si>
    <t>тыс.руб.</t>
  </si>
  <si>
    <t>№ п/п</t>
  </si>
  <si>
    <t>Наименование объекта</t>
  </si>
  <si>
    <t>Годы           стр-ва</t>
  </si>
  <si>
    <t>План на 2014 год</t>
  </si>
  <si>
    <t>в том числе</t>
  </si>
  <si>
    <t>Виды работ на 2014 год</t>
  </si>
  <si>
    <t>бюджет МО город Волхов</t>
  </si>
  <si>
    <t>бюджет Волховского муниципального района</t>
  </si>
  <si>
    <t>областной бюджет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</si>
  <si>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 на 2014-2017 годы"</t>
  </si>
  <si>
    <t>Подпрограмма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</si>
  <si>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Строительство распределительного газопровода для газоснабжения микрорайона индивидуальной жилой застройки по ул.Советская</t>
  </si>
  <si>
    <t>экспертиза проекта</t>
  </si>
  <si>
    <t xml:space="preserve">ИТОГО по подпрограмме </t>
  </si>
  <si>
    <t>Подпрограмма "Водоснабжение и водоотведение в МО город Волхов на 2014-2017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</si>
  <si>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Строительство локальных очистных сооружений на выпуске №1 ливневых стоков</t>
  </si>
  <si>
    <t>Техническое перевооружение канализационных очистных сооружений (реагентного хозяйства) по адресу: г. Волхов, мкр."Званка", д.45</t>
  </si>
  <si>
    <t>строительно-монтажные работы</t>
  </si>
  <si>
    <t>Строительство локальных канализационных очистных сооружений в микрорайоне Пороги</t>
  </si>
  <si>
    <t xml:space="preserve">софинансирование </t>
  </si>
  <si>
    <t>Строительство водовода к индивидуальным жилым домам по ул.Крылова, ул.Гоголя в микрорайоне Мурманские Ворота</t>
  </si>
  <si>
    <t>2013-2014</t>
  </si>
  <si>
    <t>разработка проектно-сметной документации, начало строительно-монтажных работ</t>
  </si>
  <si>
    <t xml:space="preserve">Перевод на холодное водоснабжение от сетей МУП «ВОЛХОВСКИЙ ВОДОКАНАЛ» МО Г.ВОЛХОВ МКД по ул. Дзержинского </t>
  </si>
  <si>
    <t>Капитальный ремонт сетей и объектов водоснабжения и канализации</t>
  </si>
  <si>
    <t xml:space="preserve">Замена участка магистрального водовода по ул. Мирошниченко </t>
  </si>
  <si>
    <t>Разработка схем водоснабжения , водоотведения г. Волхова</t>
  </si>
  <si>
    <t>проектные работы</t>
  </si>
  <si>
    <t>ВСЕГО по программе</t>
  </si>
  <si>
    <t>Муниципальная программа МО город Волхов "Развитие 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</si>
  <si>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</si>
  <si>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 xml:space="preserve">Ремонт автодорожного моста через р.Волхов </t>
  </si>
  <si>
    <t>ремонтные работы</t>
  </si>
  <si>
    <t>Ремонт улиц, дорог, тротуаров, дворовых территорий, в т.ч. разметка</t>
  </si>
  <si>
    <t>Ремонт асфальтобетонного покрытия улиц, дорог, тротуаров, дворовых территорий. Нанесение горизонтальной разметки  улиц.</t>
  </si>
  <si>
    <t>Софинансирование мероприятий государственной программы Ленинградской области "Развитие автомобильных дорог Ленинградской области"</t>
  </si>
  <si>
    <t>софинансирование, в том числе:</t>
  </si>
  <si>
    <t>12.1.</t>
  </si>
  <si>
    <t>Ремонт асфальтобетонного покрытия участка Волховского проспекта от Кировского проспекта до дома №2</t>
  </si>
  <si>
    <t>12.2.</t>
  </si>
  <si>
    <t xml:space="preserve">Ремонт участка Новоладожского шоссе от ул.Нахимова км+0,188 - км+0,888 в направлении к ул.Октябрьской набережной </t>
  </si>
  <si>
    <t>12.3.</t>
  </si>
  <si>
    <t xml:space="preserve">Ремонт участка Новоладожского шоссе от ул.Нахимова км+0,888 - км+1,124 в направлении к ул.Октябрьской набережной </t>
  </si>
  <si>
    <t>Муниципальная программа МО город Волхов "Развитие культуры в МО город Волхов 2014-2016 годы"</t>
  </si>
  <si>
    <t>Подпрограмма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</si>
  <si>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Муниципальное бюджетное учреждение культуры "Волховский городской Дворец культуры"</t>
  </si>
  <si>
    <t>Муниципальное бюджетное учреждение культуры и спорта "Культурно-спортивный центр "Железнодорожник"</t>
  </si>
  <si>
    <t>Муниципальное казенное учреждение культуры "Волховский культурно-информационный центр имени А.С.Пушкина"</t>
  </si>
  <si>
    <t>ИТОГО по подпрограмме</t>
  </si>
  <si>
    <t>Муниципальная программа МО город Волхов "Развитие физической культуры и спорта в МО город Волхов на 2014 – 2018 годы"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</si>
  <si>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</si>
  <si>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Муниципальное  бюджетное учреждение спорта "Волховский физкультурно-спортивный центр "Волхов"</t>
  </si>
  <si>
    <t>Софинансирование реконструкции стадиона "Локомотив", ремонтные работы по стадиону "Металлург", спортзала и плавательного бассейна "Юность"</t>
  </si>
  <si>
    <t>Муниципальная программа МО город Волхов "Безопасность МО город Волхов на 2014-2018 годы"</t>
  </si>
  <si>
    <t>Подпрограмма "Повышение безопасности дорожного движения в МО город Волхов" муниципальной программы МО город Волхов "Безопасность МО город Волхов"</t>
  </si>
  <si>
    <t>Строительство светофорного поста на перекрестке проспекта Державина и Мурманского шоссе, в том числе проектно-изыскательские работы</t>
  </si>
  <si>
    <t>разработка проектно-сметной документации</t>
  </si>
  <si>
    <t>Непрограммные расходы бюджета МО город Волхов</t>
  </si>
  <si>
    <t>Разработка проектно-сметной документации судоходной сигнализации двух мостовых переходов через реку Волхов</t>
  </si>
  <si>
    <t>Устройство пешеходных дорожек в сквере Победы по Волховскому пр., д.55</t>
  </si>
  <si>
    <t>благоустройство</t>
  </si>
  <si>
    <t>Реконструкция остановочных площадок по Мурманскому шоссе с установкой павильонов для ожидания</t>
  </si>
  <si>
    <t>Проведение строительно-монтажных работ подводящего газопровода к монументу "Слава"</t>
  </si>
  <si>
    <t>Устройство пожароохранной сигнализации в муниципальном общежитии по ул. Дзержинского, дом № 5</t>
  </si>
  <si>
    <t>Водоотведение грунтовых и поверхностных вод от жилого дома № 2 по ул.Гагарина</t>
  </si>
  <si>
    <t>строительно-монтажные работы, в том числе разработка ПСД</t>
  </si>
  <si>
    <t>Газификация многоквартирного жилого дома № 21/17 по ул. Гагарина</t>
  </si>
  <si>
    <t xml:space="preserve">Строительство тепловых сетей к жилому дому № 26 по ул. Некрасова </t>
  </si>
  <si>
    <t>разработка и экспертиза проекта</t>
  </si>
  <si>
    <t>Обеспечение инженерной инфраструктурой земельного участка, выделенного под строительство дошкольной образовательной организации на 8 групп (155 мест) по адресу г. Волхов, ул. Расстанная, дом № 4 «а»</t>
  </si>
  <si>
    <t>Укрепление береговой линии в парке 40-летия ВЛКСМ</t>
  </si>
  <si>
    <t>ВСЕГО непрограммных расходов</t>
  </si>
  <si>
    <t>ВСЕГО по адресной программе</t>
  </si>
  <si>
    <t>Приложение 21</t>
  </si>
  <si>
    <t xml:space="preserve">Программа муниципальных гарантий муниципального образования город Волхов на 2014 год
</t>
  </si>
  <si>
    <t>Обязательство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</si>
  <si>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</si>
  <si>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</si>
  <si>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 (тысяч долларов США)</t>
  </si>
  <si>
    <t>Сумма по состоянию 
на 1 января 2015 года *</t>
  </si>
  <si>
    <t>Тысяч долларов США</t>
  </si>
  <si>
    <t>Тысяч рублей</t>
  </si>
  <si>
    <t>ОАО «Водоканал-сервис» (по реализации проекта международного банка реконструкции и развития «Городское водоснабжение и канализация»)</t>
  </si>
  <si>
    <t xml:space="preserve"> 2 сентября 2002 года</t>
  </si>
  <si>
    <t>ИТОГО</t>
  </si>
  <si>
    <t>* Валютные обязательства рассчитаны по курсу 40,0  рублей за один доллар США.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</si>
</sst>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#,##0.0"/>
    <numFmt numFmtId="16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b/>
      <sz val="14"/>
      <name val="Times New Roman"/>
      <family val="1"/>
    </font>
    <font>
      <sz val="13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2"/>
      <color indexed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6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4" fontId="3" fillId="0" borderId="0" xfId="0" applyFont="1" applyFill="1" applyAlignment="1">
      <alignment/>
    </xf>
    <xf numFmtId="164" fontId="6" fillId="0" borderId="0" xfId="23" applyFont="1" applyFill="1" applyAlignment="1">
      <alignment horizontal="right"/>
      <protection/>
    </xf>
    <xf numFmtId="164" fontId="0" fillId="0" borderId="0" xfId="0" applyAlignment="1">
      <alignment/>
    </xf>
    <xf numFmtId="166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7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vertical="center" wrapText="1"/>
    </xf>
    <xf numFmtId="168" fontId="14" fillId="0" borderId="1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left" vertical="center" wrapText="1"/>
    </xf>
    <xf numFmtId="168" fontId="16" fillId="0" borderId="1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6" fillId="0" borderId="1" xfId="0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Font="1" applyFill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16" fillId="0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horizontal="center" vertical="center"/>
    </xf>
    <xf numFmtId="166" fontId="3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right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right"/>
    </xf>
    <xf numFmtId="167" fontId="20" fillId="0" borderId="0" xfId="0" applyNumberFormat="1" applyFont="1" applyAlignment="1">
      <alignment horizontal="right"/>
    </xf>
    <xf numFmtId="164" fontId="9" fillId="0" borderId="0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/>
    </xf>
    <xf numFmtId="167" fontId="10" fillId="0" borderId="2" xfId="0" applyNumberFormat="1" applyFont="1" applyFill="1" applyBorder="1" applyAlignment="1">
      <alignment vertical="center"/>
    </xf>
    <xf numFmtId="164" fontId="21" fillId="0" borderId="1" xfId="0" applyFont="1" applyFill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8" fontId="14" fillId="0" borderId="1" xfId="0" applyNumberFormat="1" applyFont="1" applyFill="1" applyBorder="1" applyAlignment="1">
      <alignment horizontal="right" vertical="center"/>
    </xf>
    <xf numFmtId="164" fontId="14" fillId="0" borderId="0" xfId="0" applyFont="1" applyAlignment="1">
      <alignment horizontal="center" vertical="center"/>
    </xf>
    <xf numFmtId="168" fontId="16" fillId="0" borderId="1" xfId="0" applyNumberFormat="1" applyFont="1" applyFill="1" applyBorder="1" applyAlignment="1">
      <alignment horizontal="right" vertical="center"/>
    </xf>
    <xf numFmtId="164" fontId="16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vertical="center"/>
    </xf>
    <xf numFmtId="164" fontId="10" fillId="0" borderId="0" xfId="0" applyFont="1" applyBorder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164" fontId="10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 wrapText="1"/>
    </xf>
    <xf numFmtId="164" fontId="14" fillId="0" borderId="1" xfId="21" applyFont="1" applyFill="1" applyBorder="1" applyAlignment="1">
      <alignment horizontal="center" vertical="center"/>
      <protection/>
    </xf>
    <xf numFmtId="164" fontId="14" fillId="0" borderId="1" xfId="21" applyFont="1" applyFill="1" applyBorder="1" applyAlignment="1">
      <alignment horizontal="left" vertical="center" wrapText="1"/>
      <protection/>
    </xf>
    <xf numFmtId="164" fontId="16" fillId="0" borderId="1" xfId="21" applyFont="1" applyFill="1" applyBorder="1" applyAlignment="1">
      <alignment horizontal="center" vertical="center"/>
      <protection/>
    </xf>
    <xf numFmtId="164" fontId="16" fillId="0" borderId="1" xfId="21" applyFont="1" applyFill="1" applyBorder="1" applyAlignment="1">
      <alignment horizontal="left" vertical="center" wrapText="1"/>
      <protection/>
    </xf>
    <xf numFmtId="164" fontId="14" fillId="0" borderId="1" xfId="21" applyNumberFormat="1" applyFont="1" applyFill="1" applyBorder="1" applyAlignment="1">
      <alignment horizontal="left" vertical="center" wrapText="1"/>
      <protection/>
    </xf>
    <xf numFmtId="168" fontId="14" fillId="0" borderId="1" xfId="21" applyNumberFormat="1" applyFont="1" applyFill="1" applyBorder="1" applyAlignment="1">
      <alignment horizontal="right" vertical="center"/>
      <protection/>
    </xf>
    <xf numFmtId="164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left" vertical="center" wrapText="1"/>
    </xf>
    <xf numFmtId="168" fontId="14" fillId="2" borderId="1" xfId="21" applyNumberFormat="1" applyFont="1" applyFill="1" applyBorder="1" applyAlignment="1">
      <alignment horizontal="right" vertical="center"/>
      <protection/>
    </xf>
    <xf numFmtId="164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left" vertical="center" wrapText="1"/>
    </xf>
    <xf numFmtId="168" fontId="16" fillId="2" borderId="1" xfId="21" applyNumberFormat="1" applyFont="1" applyFill="1" applyBorder="1" applyAlignment="1">
      <alignment horizontal="right" vertical="center"/>
      <protection/>
    </xf>
    <xf numFmtId="168" fontId="16" fillId="0" borderId="1" xfId="21" applyNumberFormat="1" applyFont="1" applyFill="1" applyBorder="1" applyAlignment="1">
      <alignment horizontal="right" vertical="center"/>
      <protection/>
    </xf>
    <xf numFmtId="164" fontId="14" fillId="0" borderId="1" xfId="0" applyNumberFormat="1" applyFont="1" applyFill="1" applyBorder="1" applyAlignment="1">
      <alignment horizontal="left" vertical="center" wrapText="1"/>
    </xf>
    <xf numFmtId="164" fontId="22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>
      <alignment horizontal="right" vertical="center"/>
    </xf>
    <xf numFmtId="164" fontId="23" fillId="0" borderId="0" xfId="0" applyFont="1" applyAlignment="1">
      <alignment horizontal="center" vertical="center"/>
    </xf>
    <xf numFmtId="164" fontId="1" fillId="0" borderId="0" xfId="22">
      <alignment/>
      <protection/>
    </xf>
    <xf numFmtId="166" fontId="1" fillId="0" borderId="0" xfId="22" applyNumberFormat="1" applyAlignment="1">
      <alignment/>
      <protection/>
    </xf>
    <xf numFmtId="164" fontId="6" fillId="0" borderId="0" xfId="22" applyFont="1" applyAlignment="1">
      <alignment vertical="center"/>
      <protection/>
    </xf>
    <xf numFmtId="166" fontId="6" fillId="0" borderId="0" xfId="22" applyNumberFormat="1" applyFont="1" applyAlignment="1">
      <alignment vertical="center"/>
      <protection/>
    </xf>
    <xf numFmtId="164" fontId="6" fillId="0" borderId="0" xfId="22" applyFont="1" applyFill="1" applyBorder="1" applyAlignment="1">
      <alignment horizontal="right" vertical="center"/>
      <protection/>
    </xf>
    <xf numFmtId="164" fontId="24" fillId="0" borderId="0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 wrapText="1"/>
      <protection/>
    </xf>
    <xf numFmtId="166" fontId="14" fillId="0" borderId="1" xfId="22" applyNumberFormat="1" applyFont="1" applyFill="1" applyBorder="1" applyAlignment="1">
      <alignment horizontal="left" vertical="center" wrapText="1"/>
      <protection/>
    </xf>
    <xf numFmtId="166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5" xfId="22" applyNumberFormat="1" applyFont="1" applyFill="1" applyBorder="1" applyAlignment="1">
      <alignment vertical="center"/>
      <protection/>
    </xf>
    <xf numFmtId="168" fontId="14" fillId="0" borderId="1" xfId="22" applyNumberFormat="1" applyFont="1" applyFill="1" applyBorder="1" applyAlignment="1">
      <alignment horizontal="right" vertical="center"/>
      <protection/>
    </xf>
    <xf numFmtId="164" fontId="25" fillId="0" borderId="0" xfId="22" applyFont="1">
      <alignment/>
      <protection/>
    </xf>
    <xf numFmtId="166" fontId="16" fillId="0" borderId="1" xfId="22" applyNumberFormat="1" applyFont="1" applyFill="1" applyBorder="1" applyAlignment="1">
      <alignment horizontal="left" vertical="center" wrapText="1"/>
      <protection/>
    </xf>
    <xf numFmtId="166" fontId="16" fillId="0" borderId="4" xfId="22" applyNumberFormat="1" applyFont="1" applyFill="1" applyBorder="1" applyAlignment="1">
      <alignment horizontal="right" vertical="center" wrapText="1"/>
      <protection/>
    </xf>
    <xf numFmtId="166" fontId="16" fillId="0" borderId="5" xfId="22" applyNumberFormat="1" applyFont="1" applyFill="1" applyBorder="1" applyAlignment="1">
      <alignment vertical="center"/>
      <protection/>
    </xf>
    <xf numFmtId="168" fontId="16" fillId="0" borderId="1" xfId="22" applyNumberFormat="1" applyFont="1" applyFill="1" applyBorder="1" applyAlignment="1">
      <alignment horizontal="right" vertical="center"/>
      <protection/>
    </xf>
    <xf numFmtId="164" fontId="26" fillId="0" borderId="1" xfId="22" applyFont="1" applyFill="1" applyBorder="1" applyAlignment="1">
      <alignment horizontal="left" vertical="center" wrapText="1"/>
      <protection/>
    </xf>
    <xf numFmtId="164" fontId="27" fillId="0" borderId="1" xfId="22" applyFont="1" applyBorder="1" applyAlignment="1">
      <alignment vertical="center" wrapText="1"/>
      <protection/>
    </xf>
    <xf numFmtId="166" fontId="16" fillId="0" borderId="4" xfId="22" applyNumberFormat="1" applyFont="1" applyBorder="1" applyAlignment="1">
      <alignment horizontal="right" vertical="center"/>
      <protection/>
    </xf>
    <xf numFmtId="166" fontId="16" fillId="0" borderId="5" xfId="22" applyNumberFormat="1" applyFont="1" applyBorder="1" applyAlignment="1">
      <alignment vertical="center"/>
      <protection/>
    </xf>
    <xf numFmtId="166" fontId="14" fillId="0" borderId="4" xfId="22" applyNumberFormat="1" applyFont="1" applyBorder="1" applyAlignment="1">
      <alignment horizontal="right" vertical="center"/>
      <protection/>
    </xf>
    <xf numFmtId="164" fontId="14" fillId="0" borderId="1" xfId="22" applyFont="1" applyFill="1" applyBorder="1" applyAlignment="1">
      <alignment horizontal="left" vertical="center" wrapText="1"/>
      <protection/>
    </xf>
    <xf numFmtId="164" fontId="16" fillId="0" borderId="1" xfId="22" applyFont="1" applyFill="1" applyBorder="1" applyAlignment="1">
      <alignment horizontal="left" vertical="center" wrapText="1"/>
      <protection/>
    </xf>
    <xf numFmtId="168" fontId="14" fillId="0" borderId="1" xfId="22" applyNumberFormat="1" applyFont="1" applyFill="1" applyBorder="1" applyAlignment="1">
      <alignment vertical="center"/>
      <protection/>
    </xf>
    <xf numFmtId="166" fontId="14" fillId="2" borderId="4" xfId="22" applyNumberFormat="1" applyFont="1" applyFill="1" applyBorder="1" applyAlignment="1">
      <alignment vertical="center" wrapText="1"/>
      <protection/>
    </xf>
    <xf numFmtId="166" fontId="14" fillId="2" borderId="6" xfId="22" applyNumberFormat="1" applyFont="1" applyFill="1" applyBorder="1" applyAlignment="1">
      <alignment vertical="center" wrapText="1"/>
      <protection/>
    </xf>
    <xf numFmtId="166" fontId="16" fillId="2" borderId="5" xfId="22" applyNumberFormat="1" applyFont="1" applyFill="1" applyBorder="1" applyAlignment="1">
      <alignment vertical="center"/>
      <protection/>
    </xf>
    <xf numFmtId="168" fontId="14" fillId="2" borderId="1" xfId="22" applyNumberFormat="1" applyFont="1" applyFill="1" applyBorder="1" applyAlignment="1">
      <alignment horizontal="right" vertical="center"/>
      <protection/>
    </xf>
    <xf numFmtId="164" fontId="0" fillId="0" borderId="0" xfId="21" applyFill="1" applyAlignment="1">
      <alignment horizontal="center" vertical="center"/>
      <protection/>
    </xf>
    <xf numFmtId="164" fontId="28" fillId="0" borderId="0" xfId="21" applyFont="1" applyFill="1" applyAlignment="1">
      <alignment vertical="center"/>
      <protection/>
    </xf>
    <xf numFmtId="164" fontId="0" fillId="0" borderId="0" xfId="21" applyFill="1" applyAlignment="1">
      <alignment vertical="center"/>
      <protection/>
    </xf>
    <xf numFmtId="165" fontId="0" fillId="0" borderId="0" xfId="25" applyFont="1" applyFill="1" applyBorder="1" applyAlignment="1" applyProtection="1">
      <alignment horizontal="center" vertical="center"/>
      <protection/>
    </xf>
    <xf numFmtId="164" fontId="11" fillId="0" borderId="0" xfId="24" applyFont="1" applyFill="1" applyAlignment="1">
      <alignment horizontal="center" vertical="center"/>
      <protection/>
    </xf>
    <xf numFmtId="164" fontId="29" fillId="0" borderId="0" xfId="24" applyFont="1" applyFill="1" applyAlignment="1">
      <alignment vertical="center"/>
      <protection/>
    </xf>
    <xf numFmtId="164" fontId="11" fillId="0" borderId="0" xfId="24" applyFont="1" applyFill="1" applyAlignment="1">
      <alignment vertical="center"/>
      <protection/>
    </xf>
    <xf numFmtId="165" fontId="11" fillId="0" borderId="0" xfId="25" applyFont="1" applyFill="1" applyBorder="1" applyAlignment="1" applyProtection="1">
      <alignment horizontal="center" vertical="center"/>
      <protection/>
    </xf>
    <xf numFmtId="164" fontId="6" fillId="0" borderId="0" xfId="24" applyFont="1" applyAlignment="1">
      <alignment vertical="center"/>
      <protection/>
    </xf>
    <xf numFmtId="166" fontId="6" fillId="0" borderId="0" xfId="24" applyNumberFormat="1" applyFont="1" applyAlignment="1">
      <alignment horizontal="right" vertical="center"/>
      <protection/>
    </xf>
    <xf numFmtId="166" fontId="6" fillId="0" borderId="0" xfId="24" applyNumberFormat="1" applyFont="1" applyAlignment="1">
      <alignment horizontal="left" vertical="center"/>
      <protection/>
    </xf>
    <xf numFmtId="164" fontId="6" fillId="0" borderId="0" xfId="21" applyFont="1" applyFill="1" applyAlignment="1">
      <alignment horizontal="right" vertical="center"/>
      <protection/>
    </xf>
    <xf numFmtId="164" fontId="2" fillId="0" borderId="0" xfId="24" applyFill="1" applyAlignment="1">
      <alignment vertical="center"/>
      <protection/>
    </xf>
    <xf numFmtId="164" fontId="6" fillId="0" borderId="0" xfId="24" applyFont="1" applyFill="1" applyBorder="1" applyAlignment="1">
      <alignment horizontal="right" vertical="center"/>
      <protection/>
    </xf>
    <xf numFmtId="164" fontId="30" fillId="0" borderId="0" xfId="21" applyFont="1" applyFill="1" applyAlignment="1">
      <alignment vertical="center"/>
      <protection/>
    </xf>
    <xf numFmtId="165" fontId="30" fillId="0" borderId="0" xfId="25" applyFont="1" applyFill="1" applyBorder="1" applyAlignment="1" applyProtection="1">
      <alignment vertical="center"/>
      <protection/>
    </xf>
    <xf numFmtId="166" fontId="6" fillId="0" borderId="0" xfId="24" applyNumberFormat="1" applyFont="1" applyAlignment="1">
      <alignment vertical="center"/>
      <protection/>
    </xf>
    <xf numFmtId="164" fontId="6" fillId="0" borderId="0" xfId="24" applyFont="1" applyFill="1" applyAlignment="1">
      <alignment vertical="center"/>
      <protection/>
    </xf>
    <xf numFmtId="164" fontId="31" fillId="0" borderId="0" xfId="21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horizontal="center" vertical="center"/>
      <protection/>
    </xf>
    <xf numFmtId="164" fontId="29" fillId="0" borderId="0" xfId="21" applyFont="1" applyFill="1" applyBorder="1" applyAlignment="1">
      <alignment vertical="center"/>
      <protection/>
    </xf>
    <xf numFmtId="164" fontId="29" fillId="0" borderId="0" xfId="21" applyFont="1" applyFill="1" applyAlignment="1">
      <alignment horizontal="right" vertical="center"/>
      <protection/>
    </xf>
    <xf numFmtId="164" fontId="6" fillId="0" borderId="1" xfId="21" applyFont="1" applyFill="1" applyBorder="1" applyAlignment="1">
      <alignment horizontal="center" vertical="center" wrapText="1"/>
      <protection/>
    </xf>
    <xf numFmtId="165" fontId="6" fillId="0" borderId="1" xfId="25" applyFont="1" applyFill="1" applyBorder="1" applyAlignment="1" applyProtection="1">
      <alignment horizontal="center" vertical="center" wrapText="1"/>
      <protection/>
    </xf>
    <xf numFmtId="165" fontId="6" fillId="0" borderId="1" xfId="25" applyFont="1" applyFill="1" applyBorder="1" applyAlignment="1" applyProtection="1">
      <alignment horizontal="center" vertical="center"/>
      <protection/>
    </xf>
    <xf numFmtId="164" fontId="32" fillId="0" borderId="0" xfId="21" applyFont="1" applyFill="1" applyAlignment="1">
      <alignment vertical="center"/>
      <protection/>
    </xf>
    <xf numFmtId="164" fontId="26" fillId="0" borderId="1" xfId="21" applyFont="1" applyFill="1" applyBorder="1" applyAlignment="1">
      <alignment horizontal="center" vertical="center" wrapText="1"/>
      <protection/>
    </xf>
    <xf numFmtId="164" fontId="18" fillId="0" borderId="0" xfId="21" applyFont="1" applyFill="1" applyAlignment="1">
      <alignment vertical="center"/>
      <protection/>
    </xf>
    <xf numFmtId="164" fontId="33" fillId="0" borderId="1" xfId="21" applyFont="1" applyFill="1" applyBorder="1" applyAlignment="1">
      <alignment horizontal="center" vertical="center" wrapText="1"/>
      <protection/>
    </xf>
    <xf numFmtId="164" fontId="16" fillId="0" borderId="1" xfId="21" applyFont="1" applyBorder="1" applyAlignment="1">
      <alignment horizontal="center" vertical="center" wrapText="1"/>
      <protection/>
    </xf>
    <xf numFmtId="164" fontId="16" fillId="2" borderId="1" xfId="21" applyFont="1" applyFill="1" applyBorder="1" applyAlignment="1">
      <alignment vertical="center" wrapText="1"/>
      <protection/>
    </xf>
    <xf numFmtId="168" fontId="16" fillId="0" borderId="1" xfId="21" applyNumberFormat="1" applyFont="1" applyFill="1" applyBorder="1" applyAlignment="1">
      <alignment horizontal="center" vertical="center"/>
      <protection/>
    </xf>
    <xf numFmtId="164" fontId="16" fillId="0" borderId="1" xfId="21" applyFont="1" applyBorder="1" applyAlignment="1">
      <alignment horizontal="left" vertical="center" wrapText="1"/>
      <protection/>
    </xf>
    <xf numFmtId="164" fontId="34" fillId="2" borderId="1" xfId="21" applyFont="1" applyFill="1" applyBorder="1" applyAlignment="1">
      <alignment vertical="center" wrapText="1"/>
      <protection/>
    </xf>
    <xf numFmtId="168" fontId="34" fillId="0" borderId="1" xfId="25" applyNumberFormat="1" applyFont="1" applyFill="1" applyBorder="1" applyAlignment="1" applyProtection="1">
      <alignment horizontal="center" vertical="center"/>
      <protection/>
    </xf>
    <xf numFmtId="164" fontId="16" fillId="0" borderId="1" xfId="21" applyFont="1" applyBorder="1" applyAlignment="1">
      <alignment vertical="center" wrapText="1"/>
      <protection/>
    </xf>
    <xf numFmtId="164" fontId="34" fillId="0" borderId="1" xfId="21" applyFont="1" applyBorder="1" applyAlignment="1">
      <alignment horizontal="center" vertical="center" wrapText="1"/>
      <protection/>
    </xf>
    <xf numFmtId="164" fontId="27" fillId="2" borderId="1" xfId="21" applyFont="1" applyFill="1" applyBorder="1" applyAlignment="1">
      <alignment vertical="center" wrapText="1"/>
      <protection/>
    </xf>
    <xf numFmtId="164" fontId="16" fillId="0" borderId="1" xfId="21" applyFont="1" applyFill="1" applyBorder="1" applyAlignment="1">
      <alignment horizontal="center" vertical="center" wrapText="1"/>
      <protection/>
    </xf>
    <xf numFmtId="164" fontId="27" fillId="0" borderId="1" xfId="21" applyFont="1" applyFill="1" applyBorder="1" applyAlignment="1">
      <alignment vertical="center" wrapText="1"/>
      <protection/>
    </xf>
    <xf numFmtId="164" fontId="16" fillId="0" borderId="1" xfId="21" applyFont="1" applyFill="1" applyBorder="1" applyAlignment="1">
      <alignment vertical="center" wrapText="1"/>
      <protection/>
    </xf>
    <xf numFmtId="164" fontId="33" fillId="0" borderId="1" xfId="21" applyFont="1" applyFill="1" applyBorder="1" applyAlignment="1">
      <alignment vertical="center" wrapText="1"/>
      <protection/>
    </xf>
    <xf numFmtId="164" fontId="14" fillId="0" borderId="1" xfId="21" applyFont="1" applyFill="1" applyBorder="1" applyAlignment="1">
      <alignment horizontal="center" vertical="center" wrapText="1"/>
      <protection/>
    </xf>
    <xf numFmtId="168" fontId="34" fillId="0" borderId="1" xfId="21" applyNumberFormat="1" applyFont="1" applyFill="1" applyBorder="1" applyAlignment="1">
      <alignment horizontal="center" vertical="center"/>
      <protection/>
    </xf>
    <xf numFmtId="164" fontId="14" fillId="0" borderId="1" xfId="21" applyFont="1" applyFill="1" applyBorder="1" applyAlignment="1">
      <alignment vertical="center" wrapText="1"/>
      <protection/>
    </xf>
    <xf numFmtId="168" fontId="14" fillId="0" borderId="1" xfId="21" applyNumberFormat="1" applyFont="1" applyFill="1" applyBorder="1" applyAlignment="1">
      <alignment horizontal="center" vertical="center"/>
      <protection/>
    </xf>
    <xf numFmtId="168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1" applyFont="1" applyBorder="1" applyAlignment="1">
      <alignment horizontal="left" vertical="top" wrapText="1"/>
      <protection/>
    </xf>
    <xf numFmtId="169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3" xfId="0" applyFont="1" applyBorder="1" applyAlignment="1">
      <alignment vertical="top" wrapText="1"/>
    </xf>
    <xf numFmtId="164" fontId="34" fillId="0" borderId="1" xfId="21" applyFont="1" applyFill="1" applyBorder="1" applyAlignment="1">
      <alignment horizontal="center" vertical="center" wrapText="1"/>
      <protection/>
    </xf>
    <xf numFmtId="168" fontId="34" fillId="0" borderId="1" xfId="21" applyNumberFormat="1" applyFont="1" applyFill="1" applyBorder="1" applyAlignment="1">
      <alignment horizontal="center" vertical="center" wrapText="1"/>
      <protection/>
    </xf>
    <xf numFmtId="164" fontId="26" fillId="0" borderId="1" xfId="21" applyFont="1" applyFill="1" applyBorder="1" applyAlignment="1">
      <alignment vertical="center" wrapText="1"/>
      <protection/>
    </xf>
    <xf numFmtId="168" fontId="14" fillId="0" borderId="1" xfId="21" applyNumberFormat="1" applyFont="1" applyFill="1" applyBorder="1" applyAlignment="1">
      <alignment horizontal="center" vertical="center" wrapText="1"/>
      <protection/>
    </xf>
    <xf numFmtId="164" fontId="27" fillId="0" borderId="1" xfId="21" applyFont="1" applyFill="1" applyBorder="1" applyAlignment="1">
      <alignment horizontal="center" vertical="center" wrapText="1"/>
      <protection/>
    </xf>
    <xf numFmtId="164" fontId="27" fillId="0" borderId="1" xfId="21" applyFont="1" applyFill="1" applyBorder="1" applyAlignment="1">
      <alignment horizontal="left" vertical="center" wrapText="1"/>
      <protection/>
    </xf>
    <xf numFmtId="164" fontId="35" fillId="0" borderId="1" xfId="21" applyFont="1" applyFill="1" applyBorder="1" applyAlignment="1">
      <alignment horizontal="center" vertical="center" wrapText="1"/>
      <protection/>
    </xf>
    <xf numFmtId="164" fontId="26" fillId="2" borderId="1" xfId="21" applyFont="1" applyFill="1" applyBorder="1" applyAlignment="1">
      <alignment vertical="center" wrapText="1"/>
      <protection/>
    </xf>
    <xf numFmtId="164" fontId="14" fillId="0" borderId="1" xfId="21" applyFont="1" applyBorder="1" applyAlignment="1">
      <alignment horizontal="center" vertical="center" wrapText="1"/>
      <protection/>
    </xf>
    <xf numFmtId="164" fontId="26" fillId="2" borderId="1" xfId="21" applyFont="1" applyFill="1" applyBorder="1" applyAlignment="1">
      <alignment horizontal="left" vertical="center" wrapText="1"/>
      <protection/>
    </xf>
    <xf numFmtId="164" fontId="2" fillId="0" borderId="0" xfId="24" applyAlignment="1">
      <alignment vertical="center"/>
      <protection/>
    </xf>
    <xf numFmtId="166" fontId="3" fillId="0" borderId="0" xfId="24" applyNumberFormat="1" applyFont="1" applyFill="1">
      <alignment/>
      <protection/>
    </xf>
    <xf numFmtId="164" fontId="4" fillId="0" borderId="0" xfId="24" applyFont="1" applyFill="1">
      <alignment/>
      <protection/>
    </xf>
    <xf numFmtId="164" fontId="3" fillId="0" borderId="0" xfId="24" applyFont="1" applyFill="1">
      <alignment/>
      <protection/>
    </xf>
    <xf numFmtId="164" fontId="5" fillId="0" borderId="0" xfId="21" applyFont="1" applyFill="1" applyAlignment="1">
      <alignment horizontal="right"/>
      <protection/>
    </xf>
    <xf numFmtId="166" fontId="5" fillId="0" borderId="0" xfId="24" applyNumberFormat="1" applyFont="1" applyFill="1" applyBorder="1" applyAlignment="1">
      <alignment horizontal="right"/>
      <protection/>
    </xf>
    <xf numFmtId="164" fontId="5" fillId="0" borderId="0" xfId="24" applyFont="1" applyFill="1" applyAlignment="1">
      <alignment horizontal="right"/>
      <protection/>
    </xf>
    <xf numFmtId="164" fontId="5" fillId="0" borderId="0" xfId="24" applyFont="1" applyFill="1">
      <alignment/>
      <protection/>
    </xf>
    <xf numFmtId="164" fontId="9" fillId="0" borderId="0" xfId="24" applyFont="1" applyBorder="1" applyAlignment="1">
      <alignment horizontal="center" vertical="center" wrapText="1"/>
      <protection/>
    </xf>
    <xf numFmtId="164" fontId="6" fillId="0" borderId="0" xfId="24" applyFont="1" applyFill="1" applyAlignment="1">
      <alignment horizontal="center" vertical="center"/>
      <protection/>
    </xf>
    <xf numFmtId="164" fontId="21" fillId="0" borderId="1" xfId="24" applyFont="1" applyFill="1" applyBorder="1" applyAlignment="1">
      <alignment horizontal="center" vertical="center" wrapText="1"/>
      <protection/>
    </xf>
    <xf numFmtId="164" fontId="32" fillId="0" borderId="0" xfId="24" applyFont="1" applyAlignment="1">
      <alignment vertical="center"/>
      <protection/>
    </xf>
    <xf numFmtId="164" fontId="16" fillId="0" borderId="1" xfId="24" applyFont="1" applyFill="1" applyBorder="1" applyAlignment="1">
      <alignment horizontal="left" vertical="center" wrapText="1"/>
      <protection/>
    </xf>
    <xf numFmtId="164" fontId="16" fillId="0" borderId="1" xfId="24" applyFont="1" applyFill="1" applyBorder="1" applyAlignment="1">
      <alignment horizontal="center" vertical="center" wrapText="1"/>
      <protection/>
    </xf>
    <xf numFmtId="168" fontId="16" fillId="0" borderId="1" xfId="24" applyNumberFormat="1" applyFont="1" applyFill="1" applyBorder="1" applyAlignment="1">
      <alignment horizontal="center" vertical="center" wrapText="1"/>
      <protection/>
    </xf>
    <xf numFmtId="164" fontId="14" fillId="0" borderId="1" xfId="24" applyFont="1" applyFill="1" applyBorder="1" applyAlignment="1">
      <alignment horizontal="center" vertical="center" wrapText="1"/>
      <protection/>
    </xf>
    <xf numFmtId="168" fontId="14" fillId="0" borderId="1" xfId="24" applyNumberFormat="1" applyFont="1" applyFill="1" applyBorder="1" applyAlignment="1">
      <alignment horizontal="center" vertical="center" wrapText="1"/>
      <protection/>
    </xf>
    <xf numFmtId="164" fontId="6" fillId="0" borderId="0" xfId="24" applyFont="1" applyFill="1" applyBorder="1" applyAlignment="1">
      <alignment horizontal="left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 3 2" xfId="23"/>
    <cellStyle name="Обычный 4" xfId="24"/>
    <cellStyle name="Финансовый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875" style="1" customWidth="1"/>
    <col min="2" max="2" width="51.875" style="2" customWidth="1"/>
    <col min="3" max="3" width="18.375" style="2" customWidth="1"/>
    <col min="4" max="4" width="6.625" style="2" customWidth="1"/>
    <col min="5" max="16384" width="9.125" style="2" customWidth="1"/>
  </cols>
  <sheetData>
    <row r="1" spans="1:3" s="6" customFormat="1" ht="17.25" customHeight="1">
      <c r="A1" s="3"/>
      <c r="B1" s="4"/>
      <c r="C1" s="5" t="s">
        <v>0</v>
      </c>
    </row>
    <row r="2" spans="1:3" s="6" customFormat="1" ht="17.25" customHeight="1">
      <c r="A2" s="3"/>
      <c r="B2" s="4"/>
      <c r="C2" s="5" t="s">
        <v>1</v>
      </c>
    </row>
    <row r="3" spans="1:8" s="6" customFormat="1" ht="17.25" customHeight="1">
      <c r="A3" s="3"/>
      <c r="C3" s="7" t="s">
        <v>2</v>
      </c>
      <c r="D3" s="8"/>
      <c r="E3" s="8"/>
      <c r="F3" s="8"/>
      <c r="G3" s="8"/>
      <c r="H3" s="8"/>
    </row>
    <row r="4" spans="1:8" s="10" customFormat="1" ht="17.25" customHeight="1">
      <c r="A4" s="9"/>
      <c r="C4" s="7" t="s">
        <v>3</v>
      </c>
      <c r="D4" s="8"/>
      <c r="E4" s="8"/>
      <c r="F4" s="8"/>
      <c r="G4" s="8"/>
      <c r="H4" s="8"/>
    </row>
    <row r="5" spans="1:3" s="10" customFormat="1" ht="17.25" customHeight="1">
      <c r="A5" s="9"/>
      <c r="B5" s="5"/>
      <c r="C5" s="5" t="s">
        <v>4</v>
      </c>
    </row>
    <row r="6" spans="1:3" s="10" customFormat="1" ht="13.5">
      <c r="A6" s="9"/>
      <c r="B6" s="5"/>
      <c r="C6" s="5"/>
    </row>
    <row r="7" spans="3:4" ht="15">
      <c r="C7" s="11"/>
      <c r="D7" s="12"/>
    </row>
    <row r="8" spans="1:3" ht="69" customHeight="1">
      <c r="A8" s="13" t="s">
        <v>5</v>
      </c>
      <c r="B8" s="13"/>
      <c r="C8" s="13"/>
    </row>
    <row r="9" ht="15">
      <c r="B9" s="14"/>
    </row>
    <row r="10" spans="2:3" ht="15">
      <c r="B10" s="14"/>
      <c r="C10" s="15"/>
    </row>
    <row r="11" spans="1:3" s="19" customFormat="1" ht="34.5" customHeight="1">
      <c r="A11" s="16" t="s">
        <v>6</v>
      </c>
      <c r="B11" s="17" t="s">
        <v>7</v>
      </c>
      <c r="C11" s="18" t="s">
        <v>8</v>
      </c>
    </row>
    <row r="12" spans="1:3" s="23" customFormat="1" ht="34.5">
      <c r="A12" s="20" t="s">
        <v>9</v>
      </c>
      <c r="B12" s="21" t="s">
        <v>10</v>
      </c>
      <c r="C12" s="22">
        <f>C13+C14</f>
        <v>20309.2</v>
      </c>
    </row>
    <row r="13" spans="1:3" s="23" customFormat="1" ht="54">
      <c r="A13" s="24" t="s">
        <v>11</v>
      </c>
      <c r="B13" s="25" t="s">
        <v>12</v>
      </c>
      <c r="C13" s="26">
        <v>20309.2</v>
      </c>
    </row>
    <row r="14" spans="1:3" s="23" customFormat="1" ht="54">
      <c r="A14" s="24" t="s">
        <v>13</v>
      </c>
      <c r="B14" s="25" t="s">
        <v>14</v>
      </c>
      <c r="C14" s="26">
        <v>0</v>
      </c>
    </row>
    <row r="15" spans="1:3" s="27" customFormat="1" ht="51.75">
      <c r="A15" s="20" t="s">
        <v>15</v>
      </c>
      <c r="B15" s="21" t="s">
        <v>16</v>
      </c>
      <c r="C15" s="22">
        <f>C16+C17</f>
        <v>0</v>
      </c>
    </row>
    <row r="16" spans="1:3" s="27" customFormat="1" ht="72">
      <c r="A16" s="28" t="s">
        <v>17</v>
      </c>
      <c r="B16" s="29" t="s">
        <v>18</v>
      </c>
      <c r="C16" s="26">
        <v>20000</v>
      </c>
    </row>
    <row r="17" spans="1:3" s="27" customFormat="1" ht="72">
      <c r="A17" s="28" t="s">
        <v>19</v>
      </c>
      <c r="B17" s="29" t="s">
        <v>20</v>
      </c>
      <c r="C17" s="26">
        <v>-20000</v>
      </c>
    </row>
    <row r="18" spans="1:3" s="33" customFormat="1" ht="34.5">
      <c r="A18" s="30" t="s">
        <v>21</v>
      </c>
      <c r="B18" s="31" t="s">
        <v>22</v>
      </c>
      <c r="C18" s="32">
        <f>27962.5+93955.2-1351.4+1742-9246.5+3028.6+7341.3+14606.4-17520.4+17453.6</f>
        <v>137971.30000000002</v>
      </c>
    </row>
    <row r="19" spans="1:3" s="35" customFormat="1" ht="34.5">
      <c r="A19" s="34" t="s">
        <v>23</v>
      </c>
      <c r="B19" s="31" t="s">
        <v>24</v>
      </c>
      <c r="C19" s="32">
        <f>C20+C21</f>
        <v>1736.0999999999995</v>
      </c>
    </row>
    <row r="20" spans="1:3" s="33" customFormat="1" ht="144">
      <c r="A20" s="36" t="s">
        <v>25</v>
      </c>
      <c r="B20" s="29" t="s">
        <v>26</v>
      </c>
      <c r="C20" s="37">
        <f>-3678.2-205</f>
        <v>-3883.2</v>
      </c>
    </row>
    <row r="21" spans="1:3" s="33" customFormat="1" ht="108">
      <c r="A21" s="36" t="s">
        <v>27</v>
      </c>
      <c r="B21" s="29" t="s">
        <v>28</v>
      </c>
      <c r="C21" s="37">
        <f>3678.2+1736.1+205</f>
        <v>5619.299999999999</v>
      </c>
    </row>
    <row r="22" spans="1:3" s="33" customFormat="1" ht="18">
      <c r="A22" s="24"/>
      <c r="B22" s="38" t="s">
        <v>29</v>
      </c>
      <c r="C22" s="32">
        <f>C12+C15+C18+C19</f>
        <v>160016.60000000003</v>
      </c>
    </row>
  </sheetData>
  <sheetProtection selectLockedCells="1" selectUnlockedCells="1"/>
  <mergeCells count="1">
    <mergeCell ref="A8:C8"/>
  </mergeCells>
  <printOptions horizontalCentered="1"/>
  <pageMargins left="0.78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34.5" customHeight="1"/>
  <cols>
    <col min="1" max="1" width="32.50390625" style="39" customWidth="1"/>
    <col min="2" max="2" width="79.00390625" style="40" customWidth="1"/>
    <col min="3" max="3" width="13.375" style="41" customWidth="1"/>
    <col min="4" max="4" width="20.875" style="42" customWidth="1"/>
    <col min="5" max="16384" width="9.125" style="42" customWidth="1"/>
  </cols>
  <sheetData>
    <row r="1" spans="1:3" s="6" customFormat="1" ht="15" customHeight="1">
      <c r="A1" s="43"/>
      <c r="B1" s="4"/>
      <c r="C1" s="5" t="s">
        <v>0</v>
      </c>
    </row>
    <row r="2" spans="1:3" s="6" customFormat="1" ht="15" customHeight="1">
      <c r="A2" s="43"/>
      <c r="B2" s="4"/>
      <c r="C2" s="5" t="s">
        <v>1</v>
      </c>
    </row>
    <row r="3" spans="1:3" s="6" customFormat="1" ht="15" customHeight="1">
      <c r="A3" s="43"/>
      <c r="B3" s="4"/>
      <c r="C3" s="7" t="s">
        <v>2</v>
      </c>
    </row>
    <row r="4" spans="1:3" s="10" customFormat="1" ht="15" customHeight="1">
      <c r="A4" s="44"/>
      <c r="B4" s="5"/>
      <c r="C4" s="7" t="s">
        <v>30</v>
      </c>
    </row>
    <row r="5" spans="1:3" s="10" customFormat="1" ht="15" customHeight="1">
      <c r="A5" s="44"/>
      <c r="B5" s="5"/>
      <c r="C5" s="5" t="s">
        <v>31</v>
      </c>
    </row>
    <row r="6" spans="1:3" s="10" customFormat="1" ht="13.5" customHeight="1">
      <c r="A6" s="44"/>
      <c r="B6" s="5"/>
      <c r="C6" s="5"/>
    </row>
    <row r="7" spans="1:3" ht="15" customHeight="1">
      <c r="A7" s="45"/>
      <c r="B7" s="46"/>
      <c r="C7" s="47"/>
    </row>
    <row r="8" spans="1:3" ht="70.5" customHeight="1">
      <c r="A8" s="48" t="s">
        <v>32</v>
      </c>
      <c r="B8" s="48"/>
      <c r="C8" s="48"/>
    </row>
    <row r="9" spans="2:3" ht="15" customHeight="1">
      <c r="B9" s="49"/>
      <c r="C9" s="50"/>
    </row>
    <row r="10" spans="1:3" s="54" customFormat="1" ht="39" customHeight="1">
      <c r="A10" s="51" t="s">
        <v>6</v>
      </c>
      <c r="B10" s="52" t="s">
        <v>7</v>
      </c>
      <c r="C10" s="53" t="s">
        <v>8</v>
      </c>
    </row>
    <row r="11" spans="1:3" s="56" customFormat="1" ht="17.25" customHeight="1">
      <c r="A11" s="20" t="s">
        <v>33</v>
      </c>
      <c r="B11" s="31" t="s">
        <v>34</v>
      </c>
      <c r="C11" s="55">
        <v>234576.3</v>
      </c>
    </row>
    <row r="12" spans="1:3" s="56" customFormat="1" ht="17.25" customHeight="1">
      <c r="A12" s="20" t="s">
        <v>35</v>
      </c>
      <c r="B12" s="31" t="s">
        <v>36</v>
      </c>
      <c r="C12" s="55">
        <v>84127.1</v>
      </c>
    </row>
    <row r="13" spans="1:3" s="58" customFormat="1" ht="18" customHeight="1">
      <c r="A13" s="28" t="s">
        <v>37</v>
      </c>
      <c r="B13" s="29" t="s">
        <v>38</v>
      </c>
      <c r="C13" s="57">
        <v>84127.1</v>
      </c>
    </row>
    <row r="14" spans="1:3" s="56" customFormat="1" ht="51.75" customHeight="1">
      <c r="A14" s="20" t="s">
        <v>39</v>
      </c>
      <c r="B14" s="31" t="s">
        <v>40</v>
      </c>
      <c r="C14" s="55">
        <v>10003</v>
      </c>
    </row>
    <row r="15" spans="1:3" s="58" customFormat="1" ht="36" customHeight="1">
      <c r="A15" s="28" t="s">
        <v>41</v>
      </c>
      <c r="B15" s="29" t="s">
        <v>42</v>
      </c>
      <c r="C15" s="57">
        <v>10003</v>
      </c>
    </row>
    <row r="16" spans="1:3" s="56" customFormat="1" ht="17.25" customHeight="1">
      <c r="A16" s="20" t="s">
        <v>43</v>
      </c>
      <c r="B16" s="31" t="s">
        <v>44</v>
      </c>
      <c r="C16" s="55">
        <v>63988.6</v>
      </c>
    </row>
    <row r="17" spans="1:3" s="58" customFormat="1" ht="18" customHeight="1">
      <c r="A17" s="28" t="s">
        <v>45</v>
      </c>
      <c r="B17" s="29" t="s">
        <v>46</v>
      </c>
      <c r="C17" s="57">
        <v>1511.6</v>
      </c>
    </row>
    <row r="18" spans="1:3" s="58" customFormat="1" ht="18" customHeight="1">
      <c r="A18" s="28" t="s">
        <v>47</v>
      </c>
      <c r="B18" s="29" t="s">
        <v>48</v>
      </c>
      <c r="C18" s="57">
        <v>18477</v>
      </c>
    </row>
    <row r="19" spans="1:3" s="58" customFormat="1" ht="18" customHeight="1">
      <c r="A19" s="28" t="s">
        <v>49</v>
      </c>
      <c r="B19" s="29" t="s">
        <v>50</v>
      </c>
      <c r="C19" s="57">
        <v>44000</v>
      </c>
    </row>
    <row r="20" spans="1:3" s="59" customFormat="1" ht="51.75" customHeight="1">
      <c r="A20" s="20" t="s">
        <v>51</v>
      </c>
      <c r="B20" s="31" t="s">
        <v>52</v>
      </c>
      <c r="C20" s="55">
        <v>51226.5</v>
      </c>
    </row>
    <row r="21" spans="1:3" s="60" customFormat="1" ht="90" customHeight="1">
      <c r="A21" s="28" t="s">
        <v>53</v>
      </c>
      <c r="B21" s="29" t="s">
        <v>54</v>
      </c>
      <c r="C21" s="57">
        <v>47980</v>
      </c>
    </row>
    <row r="22" spans="1:3" s="60" customFormat="1" ht="36" customHeight="1">
      <c r="A22" s="28" t="s">
        <v>55</v>
      </c>
      <c r="B22" s="29" t="s">
        <v>56</v>
      </c>
      <c r="C22" s="57">
        <v>246.5</v>
      </c>
    </row>
    <row r="23" spans="1:3" s="58" customFormat="1" ht="90" customHeight="1">
      <c r="A23" s="28" t="s">
        <v>57</v>
      </c>
      <c r="B23" s="29" t="s">
        <v>58</v>
      </c>
      <c r="C23" s="57">
        <v>3000</v>
      </c>
    </row>
    <row r="24" spans="1:3" s="56" customFormat="1" ht="34.5" customHeight="1">
      <c r="A24" s="20" t="s">
        <v>59</v>
      </c>
      <c r="B24" s="31" t="s">
        <v>60</v>
      </c>
      <c r="C24" s="55">
        <v>1598</v>
      </c>
    </row>
    <row r="25" spans="1:3" s="58" customFormat="1" ht="18" customHeight="1">
      <c r="A25" s="28" t="s">
        <v>61</v>
      </c>
      <c r="B25" s="29" t="s">
        <v>62</v>
      </c>
      <c r="C25" s="57">
        <v>50</v>
      </c>
    </row>
    <row r="26" spans="1:3" s="58" customFormat="1" ht="18" customHeight="1">
      <c r="A26" s="28" t="s">
        <v>63</v>
      </c>
      <c r="B26" s="29" t="s">
        <v>64</v>
      </c>
      <c r="C26" s="57">
        <v>1548</v>
      </c>
    </row>
    <row r="27" spans="1:3" s="56" customFormat="1" ht="34.5" customHeight="1">
      <c r="A27" s="20" t="s">
        <v>65</v>
      </c>
      <c r="B27" s="31" t="s">
        <v>66</v>
      </c>
      <c r="C27" s="55">
        <v>23033.1</v>
      </c>
    </row>
    <row r="28" spans="1:3" s="58" customFormat="1" ht="90" customHeight="1">
      <c r="A28" s="28" t="s">
        <v>67</v>
      </c>
      <c r="B28" s="29" t="s">
        <v>68</v>
      </c>
      <c r="C28" s="57">
        <v>19033.1</v>
      </c>
    </row>
    <row r="29" spans="1:3" s="58" customFormat="1" ht="54" customHeight="1">
      <c r="A29" s="28" t="s">
        <v>69</v>
      </c>
      <c r="B29" s="29" t="s">
        <v>70</v>
      </c>
      <c r="C29" s="57">
        <v>4000</v>
      </c>
    </row>
    <row r="30" spans="1:3" s="56" customFormat="1" ht="17.25" customHeight="1">
      <c r="A30" s="20" t="s">
        <v>71</v>
      </c>
      <c r="B30" s="31" t="s">
        <v>72</v>
      </c>
      <c r="C30" s="55">
        <v>0</v>
      </c>
    </row>
    <row r="31" spans="1:3" s="58" customFormat="1" ht="36" customHeight="1">
      <c r="A31" s="28" t="s">
        <v>73</v>
      </c>
      <c r="B31" s="29" t="s">
        <v>74</v>
      </c>
      <c r="C31" s="57">
        <v>0</v>
      </c>
    </row>
    <row r="32" spans="1:3" s="56" customFormat="1" ht="17.25" customHeight="1">
      <c r="A32" s="20" t="s">
        <v>75</v>
      </c>
      <c r="B32" s="31" t="s">
        <v>76</v>
      </c>
      <c r="C32" s="55">
        <v>600</v>
      </c>
    </row>
    <row r="33" spans="1:3" s="58" customFormat="1" ht="18" customHeight="1">
      <c r="A33" s="28" t="s">
        <v>77</v>
      </c>
      <c r="B33" s="29" t="s">
        <v>78</v>
      </c>
      <c r="C33" s="57">
        <v>600</v>
      </c>
    </row>
    <row r="34" spans="1:3" s="58" customFormat="1" ht="18" customHeight="1">
      <c r="A34" s="20" t="s">
        <v>79</v>
      </c>
      <c r="B34" s="61" t="s">
        <v>80</v>
      </c>
      <c r="C34" s="55">
        <v>196131.6</v>
      </c>
    </row>
    <row r="35" spans="1:3" s="58" customFormat="1" ht="18" customHeight="1">
      <c r="A35" s="20" t="s">
        <v>81</v>
      </c>
      <c r="B35" s="31" t="s">
        <v>82</v>
      </c>
      <c r="C35" s="55">
        <v>202.1</v>
      </c>
    </row>
    <row r="36" spans="1:3" s="58" customFormat="1" ht="18" customHeight="1">
      <c r="A36" s="28" t="s">
        <v>83</v>
      </c>
      <c r="B36" s="29" t="s">
        <v>84</v>
      </c>
      <c r="C36" s="57">
        <v>202.1</v>
      </c>
    </row>
    <row r="37" spans="1:3" s="59" customFormat="1" ht="51.75" customHeight="1">
      <c r="A37" s="20" t="s">
        <v>85</v>
      </c>
      <c r="B37" s="31" t="s">
        <v>86</v>
      </c>
      <c r="C37" s="55">
        <v>193572.4</v>
      </c>
    </row>
    <row r="38" spans="1:3" s="58" customFormat="1" ht="36" customHeight="1">
      <c r="A38" s="28" t="s">
        <v>87</v>
      </c>
      <c r="B38" s="29" t="s">
        <v>88</v>
      </c>
      <c r="C38" s="57">
        <v>14695.5</v>
      </c>
    </row>
    <row r="39" spans="1:3" s="58" customFormat="1" ht="36" customHeight="1">
      <c r="A39" s="28" t="s">
        <v>89</v>
      </c>
      <c r="B39" s="29" t="s">
        <v>90</v>
      </c>
      <c r="C39" s="57">
        <v>128950.1</v>
      </c>
    </row>
    <row r="40" spans="1:3" s="58" customFormat="1" ht="36" customHeight="1">
      <c r="A40" s="28" t="s">
        <v>91</v>
      </c>
      <c r="B40" s="62" t="s">
        <v>92</v>
      </c>
      <c r="C40" s="57">
        <v>1677.9</v>
      </c>
    </row>
    <row r="41" spans="1:3" s="58" customFormat="1" ht="18" customHeight="1">
      <c r="A41" s="28" t="s">
        <v>93</v>
      </c>
      <c r="B41" s="29" t="s">
        <v>94</v>
      </c>
      <c r="C41" s="57">
        <v>48248.9</v>
      </c>
    </row>
    <row r="42" spans="1:3" s="59" customFormat="1" ht="104.25" customHeight="1">
      <c r="A42" s="20" t="s">
        <v>95</v>
      </c>
      <c r="B42" s="31" t="s">
        <v>96</v>
      </c>
      <c r="C42" s="55">
        <v>2357.1</v>
      </c>
    </row>
    <row r="43" spans="1:3" s="58" customFormat="1" ht="72" customHeight="1">
      <c r="A43" s="28" t="s">
        <v>97</v>
      </c>
      <c r="B43" s="29" t="s">
        <v>98</v>
      </c>
      <c r="C43" s="57">
        <v>2357.1</v>
      </c>
    </row>
    <row r="44" spans="1:3" s="58" customFormat="1" ht="18" customHeight="1">
      <c r="A44" s="63"/>
      <c r="B44" s="31" t="s">
        <v>99</v>
      </c>
      <c r="C44" s="55">
        <v>430707.9</v>
      </c>
    </row>
    <row r="45" spans="1:3" s="14" customFormat="1" ht="15" customHeight="1">
      <c r="A45" s="39"/>
      <c r="B45" s="64"/>
      <c r="C45" s="65"/>
    </row>
    <row r="46" spans="1:3" ht="15" customHeight="1">
      <c r="A46" s="66"/>
      <c r="B46" s="66"/>
      <c r="C46" s="67"/>
    </row>
    <row r="47" ht="15" customHeight="1"/>
    <row r="48" ht="15" customHeight="1"/>
    <row r="49" ht="15" customHeight="1"/>
    <row r="50" ht="15" customHeight="1"/>
    <row r="51" ht="15" customHeight="1">
      <c r="D51" s="42" t="s">
        <v>100</v>
      </c>
    </row>
  </sheetData>
  <sheetProtection selectLockedCells="1" selectUnlockedCells="1"/>
  <mergeCells count="2">
    <mergeCell ref="A8:C8"/>
    <mergeCell ref="A46:B46"/>
  </mergeCells>
  <printOptions horizontalCentered="1"/>
  <pageMargins left="0.7875" right="0.19652777777777777" top="0.5909722222222222" bottom="0.5902777777777778" header="0.15763888888888888" footer="0.5118055555555555"/>
  <pageSetup fitToHeight="2" fitToWidth="1" horizontalDpi="300" verticalDpi="300" orientation="portrait" paperSize="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75" zoomScaleNormal="75" workbookViewId="0" topLeftCell="A1">
      <selection activeCell="A1" sqref="A1"/>
    </sheetView>
  </sheetViews>
  <sheetFormatPr defaultColWidth="9.00390625" defaultRowHeight="34.5" customHeight="1" outlineLevelRow="1"/>
  <cols>
    <col min="1" max="1" width="30.50390625" style="39" customWidth="1"/>
    <col min="2" max="2" width="61.125" style="40" customWidth="1"/>
    <col min="3" max="3" width="14.375" style="41" customWidth="1"/>
    <col min="4" max="4" width="20.875" style="42" customWidth="1"/>
    <col min="5" max="16384" width="9.125" style="42" customWidth="1"/>
  </cols>
  <sheetData>
    <row r="1" spans="1:3" s="6" customFormat="1" ht="18" customHeight="1">
      <c r="A1" s="43"/>
      <c r="B1" s="4"/>
      <c r="C1" s="5" t="s">
        <v>0</v>
      </c>
    </row>
    <row r="2" spans="1:3" s="6" customFormat="1" ht="18" customHeight="1">
      <c r="A2" s="43"/>
      <c r="B2" s="4"/>
      <c r="C2" s="5" t="s">
        <v>1</v>
      </c>
    </row>
    <row r="3" spans="1:3" s="6" customFormat="1" ht="18" customHeight="1">
      <c r="A3" s="43"/>
      <c r="B3" s="4"/>
      <c r="C3" s="7" t="s">
        <v>2</v>
      </c>
    </row>
    <row r="4" spans="1:3" s="10" customFormat="1" ht="18" customHeight="1">
      <c r="A4" s="44"/>
      <c r="B4" s="5"/>
      <c r="C4" s="7" t="s">
        <v>30</v>
      </c>
    </row>
    <row r="5" spans="1:3" s="10" customFormat="1" ht="18" customHeight="1">
      <c r="A5" s="44"/>
      <c r="B5" s="5"/>
      <c r="C5" s="5" t="s">
        <v>101</v>
      </c>
    </row>
    <row r="6" spans="1:3" s="10" customFormat="1" ht="13.5" customHeight="1">
      <c r="A6" s="44"/>
      <c r="B6" s="5"/>
      <c r="C6" s="5"/>
    </row>
    <row r="7" spans="1:3" ht="15" customHeight="1">
      <c r="A7" s="45"/>
      <c r="B7" s="46"/>
      <c r="C7" s="47"/>
    </row>
    <row r="8" spans="1:3" ht="66.75" customHeight="1">
      <c r="A8" s="48" t="s">
        <v>102</v>
      </c>
      <c r="B8" s="48"/>
      <c r="C8" s="48"/>
    </row>
    <row r="9" spans="2:3" ht="15" customHeight="1">
      <c r="B9" s="49"/>
      <c r="C9" s="50"/>
    </row>
    <row r="10" spans="1:3" s="54" customFormat="1" ht="32.25" customHeight="1">
      <c r="A10" s="51" t="s">
        <v>6</v>
      </c>
      <c r="B10" s="52" t="s">
        <v>7</v>
      </c>
      <c r="C10" s="53" t="s">
        <v>8</v>
      </c>
    </row>
    <row r="11" spans="1:3" s="58" customFormat="1" ht="27" customHeight="1">
      <c r="A11" s="20" t="s">
        <v>79</v>
      </c>
      <c r="B11" s="61" t="s">
        <v>80</v>
      </c>
      <c r="C11" s="55">
        <v>196131.59999999998</v>
      </c>
    </row>
    <row r="12" spans="1:3" s="58" customFormat="1" ht="34.5" customHeight="1">
      <c r="A12" s="20" t="s">
        <v>81</v>
      </c>
      <c r="B12" s="31" t="s">
        <v>82</v>
      </c>
      <c r="C12" s="55">
        <v>202.1</v>
      </c>
    </row>
    <row r="13" spans="1:3" s="58" customFormat="1" ht="36" customHeight="1">
      <c r="A13" s="28" t="s">
        <v>83</v>
      </c>
      <c r="B13" s="29" t="s">
        <v>84</v>
      </c>
      <c r="C13" s="57">
        <v>202.1</v>
      </c>
    </row>
    <row r="14" spans="1:3" s="59" customFormat="1" ht="51.75" customHeight="1">
      <c r="A14" s="20" t="s">
        <v>85</v>
      </c>
      <c r="B14" s="31" t="s">
        <v>86</v>
      </c>
      <c r="C14" s="55">
        <v>193572.39999999997</v>
      </c>
    </row>
    <row r="15" spans="1:3" s="56" customFormat="1" ht="34.5" customHeight="1">
      <c r="A15" s="20" t="s">
        <v>87</v>
      </c>
      <c r="B15" s="31" t="s">
        <v>88</v>
      </c>
      <c r="C15" s="55">
        <v>14695.5</v>
      </c>
    </row>
    <row r="16" spans="1:3" s="56" customFormat="1" ht="34.5" customHeight="1">
      <c r="A16" s="20" t="s">
        <v>103</v>
      </c>
      <c r="B16" s="31" t="s">
        <v>104</v>
      </c>
      <c r="C16" s="55">
        <v>14695.5</v>
      </c>
    </row>
    <row r="17" spans="1:3" s="58" customFormat="1" ht="54" customHeight="1">
      <c r="A17" s="28" t="s">
        <v>105</v>
      </c>
      <c r="B17" s="29" t="s">
        <v>106</v>
      </c>
      <c r="C17" s="57">
        <v>11391.2</v>
      </c>
    </row>
    <row r="18" spans="1:3" s="58" customFormat="1" ht="54" customHeight="1">
      <c r="A18" s="28" t="s">
        <v>105</v>
      </c>
      <c r="B18" s="29" t="s">
        <v>107</v>
      </c>
      <c r="C18" s="57">
        <v>3304.3</v>
      </c>
    </row>
    <row r="19" spans="1:3" s="56" customFormat="1" ht="34.5" customHeight="1" hidden="1" outlineLevel="1">
      <c r="A19" s="68" t="s">
        <v>108</v>
      </c>
      <c r="B19" s="69" t="s">
        <v>109</v>
      </c>
      <c r="C19" s="55">
        <v>0</v>
      </c>
    </row>
    <row r="20" spans="1:3" s="56" customFormat="1" ht="36" customHeight="1" hidden="1" outlineLevel="1">
      <c r="A20" s="70" t="s">
        <v>110</v>
      </c>
      <c r="B20" s="71" t="s">
        <v>111</v>
      </c>
      <c r="C20" s="57">
        <v>0</v>
      </c>
    </row>
    <row r="21" spans="1:3" s="56" customFormat="1" ht="51.75" customHeight="1">
      <c r="A21" s="68" t="s">
        <v>89</v>
      </c>
      <c r="B21" s="72" t="s">
        <v>90</v>
      </c>
      <c r="C21" s="73">
        <v>128950.1</v>
      </c>
    </row>
    <row r="22" spans="1:3" s="58" customFormat="1" ht="51.75" customHeight="1">
      <c r="A22" s="74" t="s">
        <v>112</v>
      </c>
      <c r="B22" s="75" t="s">
        <v>113</v>
      </c>
      <c r="C22" s="76">
        <v>14500</v>
      </c>
    </row>
    <row r="23" spans="1:3" s="58" customFormat="1" ht="54" customHeight="1">
      <c r="A23" s="77" t="s">
        <v>114</v>
      </c>
      <c r="B23" s="78" t="s">
        <v>115</v>
      </c>
      <c r="C23" s="79">
        <v>14500</v>
      </c>
    </row>
    <row r="24" spans="1:3" s="58" customFormat="1" ht="156" customHeight="1">
      <c r="A24" s="74" t="s">
        <v>116</v>
      </c>
      <c r="B24" s="75" t="s">
        <v>117</v>
      </c>
      <c r="C24" s="76">
        <v>70283.9</v>
      </c>
    </row>
    <row r="25" spans="1:3" s="58" customFormat="1" ht="175.5" customHeight="1">
      <c r="A25" s="74" t="s">
        <v>118</v>
      </c>
      <c r="B25" s="75" t="s">
        <v>119</v>
      </c>
      <c r="C25" s="76">
        <v>70283.9</v>
      </c>
    </row>
    <row r="26" spans="1:3" ht="126" customHeight="1">
      <c r="A26" s="77" t="s">
        <v>120</v>
      </c>
      <c r="B26" s="78" t="s">
        <v>121</v>
      </c>
      <c r="C26" s="80">
        <v>70283.9</v>
      </c>
    </row>
    <row r="27" spans="1:3" s="58" customFormat="1" ht="104.25" customHeight="1">
      <c r="A27" s="74" t="s">
        <v>122</v>
      </c>
      <c r="B27" s="75" t="s">
        <v>123</v>
      </c>
      <c r="C27" s="76">
        <v>28705.2</v>
      </c>
    </row>
    <row r="28" spans="1:3" s="58" customFormat="1" ht="87" customHeight="1">
      <c r="A28" s="74" t="s">
        <v>124</v>
      </c>
      <c r="B28" s="75" t="s">
        <v>125</v>
      </c>
      <c r="C28" s="76">
        <v>28705.2</v>
      </c>
    </row>
    <row r="29" spans="1:3" ht="102" customHeight="1">
      <c r="A29" s="77" t="s">
        <v>126</v>
      </c>
      <c r="B29" s="78" t="s">
        <v>127</v>
      </c>
      <c r="C29" s="80">
        <v>28705.2</v>
      </c>
    </row>
    <row r="30" spans="1:3" ht="156" customHeight="1">
      <c r="A30" s="74" t="s">
        <v>128</v>
      </c>
      <c r="B30" s="75" t="s">
        <v>129</v>
      </c>
      <c r="C30" s="76">
        <v>7631.1</v>
      </c>
    </row>
    <row r="31" spans="1:3" ht="128.25" customHeight="1">
      <c r="A31" s="77" t="s">
        <v>130</v>
      </c>
      <c r="B31" s="78" t="s">
        <v>131</v>
      </c>
      <c r="C31" s="80">
        <v>7631.1</v>
      </c>
    </row>
    <row r="32" spans="1:3" ht="27.75" customHeight="1">
      <c r="A32" s="74" t="s">
        <v>132</v>
      </c>
      <c r="B32" s="75" t="s">
        <v>133</v>
      </c>
      <c r="C32" s="76">
        <v>7829.9</v>
      </c>
    </row>
    <row r="33" spans="1:3" ht="27.75" customHeight="1">
      <c r="A33" s="77" t="s">
        <v>134</v>
      </c>
      <c r="B33" s="78" t="s">
        <v>135</v>
      </c>
      <c r="C33" s="80">
        <v>7829.9</v>
      </c>
    </row>
    <row r="34" spans="1:3" ht="34.5" customHeight="1">
      <c r="A34" s="20" t="s">
        <v>91</v>
      </c>
      <c r="B34" s="81" t="s">
        <v>92</v>
      </c>
      <c r="C34" s="55">
        <v>1677.9</v>
      </c>
    </row>
    <row r="35" spans="1:3" ht="51.75" customHeight="1">
      <c r="A35" s="20" t="s">
        <v>136</v>
      </c>
      <c r="B35" s="81" t="s">
        <v>137</v>
      </c>
      <c r="C35" s="55">
        <v>1677.9</v>
      </c>
    </row>
    <row r="36" spans="1:3" ht="72" customHeight="1">
      <c r="A36" s="28" t="s">
        <v>138</v>
      </c>
      <c r="B36" s="62" t="s">
        <v>139</v>
      </c>
      <c r="C36" s="57">
        <v>1108.6</v>
      </c>
    </row>
    <row r="37" spans="1:3" ht="72" customHeight="1">
      <c r="A37" s="28" t="s">
        <v>138</v>
      </c>
      <c r="B37" s="62" t="s">
        <v>140</v>
      </c>
      <c r="C37" s="57">
        <v>569.3</v>
      </c>
    </row>
    <row r="38" spans="1:256" s="82" customFormat="1" ht="24" customHeight="1">
      <c r="A38" s="20" t="s">
        <v>93</v>
      </c>
      <c r="B38" s="31" t="s">
        <v>94</v>
      </c>
      <c r="C38" s="55">
        <v>48248.9</v>
      </c>
      <c r="IU38" s="42"/>
      <c r="IV38" s="42"/>
    </row>
    <row r="39" spans="1:256" s="83" customFormat="1" ht="34.5" customHeight="1">
      <c r="A39" s="20" t="s">
        <v>141</v>
      </c>
      <c r="B39" s="31" t="s">
        <v>142</v>
      </c>
      <c r="C39" s="55">
        <v>48248.9</v>
      </c>
      <c r="IU39" s="42"/>
      <c r="IV39" s="42"/>
    </row>
    <row r="40" spans="1:256" s="83" customFormat="1" ht="108" customHeight="1">
      <c r="A40" s="28" t="s">
        <v>143</v>
      </c>
      <c r="B40" s="29" t="s">
        <v>144</v>
      </c>
      <c r="C40" s="57">
        <v>500</v>
      </c>
      <c r="IU40" s="42"/>
      <c r="IV40" s="42"/>
    </row>
    <row r="41" spans="1:256" s="83" customFormat="1" ht="108" customHeight="1">
      <c r="A41" s="28" t="s">
        <v>143</v>
      </c>
      <c r="B41" s="29" t="s">
        <v>145</v>
      </c>
      <c r="C41" s="57">
        <v>43057.8</v>
      </c>
      <c r="IU41" s="42"/>
      <c r="IV41" s="42"/>
    </row>
    <row r="42" spans="1:256" s="83" customFormat="1" ht="81" customHeight="1">
      <c r="A42" s="28" t="s">
        <v>143</v>
      </c>
      <c r="B42" s="29" t="s">
        <v>146</v>
      </c>
      <c r="C42" s="57">
        <v>2466.1</v>
      </c>
      <c r="IU42" s="42"/>
      <c r="IV42" s="42"/>
    </row>
    <row r="43" spans="1:256" s="83" customFormat="1" ht="141.75" customHeight="1">
      <c r="A43" s="28" t="s">
        <v>143</v>
      </c>
      <c r="B43" s="29" t="s">
        <v>147</v>
      </c>
      <c r="C43" s="57">
        <v>2070</v>
      </c>
      <c r="IU43" s="42"/>
      <c r="IV43" s="42"/>
    </row>
    <row r="44" spans="1:256" s="83" customFormat="1" ht="129" customHeight="1">
      <c r="A44" s="28" t="s">
        <v>143</v>
      </c>
      <c r="B44" s="29" t="s">
        <v>148</v>
      </c>
      <c r="C44" s="57">
        <v>155</v>
      </c>
      <c r="IU44" s="42"/>
      <c r="IV44" s="42"/>
    </row>
    <row r="45" spans="1:3" s="59" customFormat="1" ht="162" customHeight="1">
      <c r="A45" s="20" t="s">
        <v>95</v>
      </c>
      <c r="B45" s="31" t="s">
        <v>96</v>
      </c>
      <c r="C45" s="55">
        <v>2357.1</v>
      </c>
    </row>
    <row r="46" spans="1:3" s="56" customFormat="1" ht="104.25" customHeight="1">
      <c r="A46" s="20" t="s">
        <v>149</v>
      </c>
      <c r="B46" s="31" t="s">
        <v>150</v>
      </c>
      <c r="C46" s="55">
        <v>2357.1</v>
      </c>
    </row>
    <row r="47" spans="1:3" s="56" customFormat="1" ht="87" customHeight="1">
      <c r="A47" s="20" t="s">
        <v>97</v>
      </c>
      <c r="B47" s="31" t="s">
        <v>98</v>
      </c>
      <c r="C47" s="55">
        <v>2357.1</v>
      </c>
    </row>
    <row r="48" spans="1:3" s="58" customFormat="1" ht="72" customHeight="1">
      <c r="A48" s="28" t="s">
        <v>151</v>
      </c>
      <c r="B48" s="29" t="s">
        <v>152</v>
      </c>
      <c r="C48" s="57">
        <v>2357.1</v>
      </c>
    </row>
    <row r="49" spans="1:3" s="86" customFormat="1" ht="27" customHeight="1">
      <c r="A49" s="84" t="s">
        <v>153</v>
      </c>
      <c r="B49" s="84"/>
      <c r="C49" s="85">
        <v>196131.59999999998</v>
      </c>
    </row>
    <row r="50" ht="15" customHeight="1"/>
    <row r="51" ht="15" customHeight="1"/>
    <row r="52" ht="15" customHeight="1"/>
  </sheetData>
  <sheetProtection selectLockedCells="1" selectUnlockedCells="1"/>
  <mergeCells count="2">
    <mergeCell ref="A8:C8"/>
    <mergeCell ref="A49:B49"/>
  </mergeCells>
  <printOptions horizontalCentered="1"/>
  <pageMargins left="0.7875" right="0.5902777777777778" top="0.5909722222222222" bottom="0.5902777777777778" header="0.27569444444444446" footer="0.5118055555555555"/>
  <pageSetup fitToHeight="3" fitToWidth="1" horizontalDpi="300" verticalDpi="300" orientation="portrait" paperSize="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A1" sqref="A1"/>
    </sheetView>
  </sheetViews>
  <sheetFormatPr defaultColWidth="9.00390625" defaultRowHeight="12.75"/>
  <cols>
    <col min="1" max="1" width="85.00390625" style="87" customWidth="1"/>
    <col min="2" max="2" width="6.00390625" style="87" customWidth="1"/>
    <col min="3" max="3" width="6.50390625" style="88" customWidth="1"/>
    <col min="4" max="4" width="15.00390625" style="87" customWidth="1"/>
    <col min="5" max="16384" width="9.125" style="87" customWidth="1"/>
  </cols>
  <sheetData>
    <row r="1" spans="1:4" ht="15">
      <c r="A1" s="89"/>
      <c r="B1" s="89"/>
      <c r="C1" s="90"/>
      <c r="D1" s="5" t="s">
        <v>0</v>
      </c>
    </row>
    <row r="2" spans="1:4" ht="15">
      <c r="A2" s="89"/>
      <c r="B2" s="89"/>
      <c r="C2" s="90"/>
      <c r="D2" s="5" t="s">
        <v>1</v>
      </c>
    </row>
    <row r="3" spans="1:4" ht="15">
      <c r="A3" s="89"/>
      <c r="B3" s="89"/>
      <c r="C3" s="90"/>
      <c r="D3" s="7" t="s">
        <v>2</v>
      </c>
    </row>
    <row r="4" spans="1:4" ht="15">
      <c r="A4" s="89"/>
      <c r="B4" s="90"/>
      <c r="C4" s="90"/>
      <c r="D4" s="7" t="s">
        <v>154</v>
      </c>
    </row>
    <row r="5" spans="1:4" ht="15">
      <c r="A5" s="89"/>
      <c r="B5" s="90"/>
      <c r="C5" s="90"/>
      <c r="D5" s="5" t="s">
        <v>155</v>
      </c>
    </row>
    <row r="6" spans="1:4" ht="15">
      <c r="A6" s="89"/>
      <c r="B6" s="90"/>
      <c r="C6" s="90"/>
      <c r="D6" s="91"/>
    </row>
    <row r="7" spans="1:4" ht="15">
      <c r="A7" s="89"/>
      <c r="B7" s="90"/>
      <c r="C7" s="90"/>
      <c r="D7" s="91"/>
    </row>
    <row r="8" spans="1:4" ht="76.5" customHeight="1">
      <c r="A8" s="92" t="s">
        <v>156</v>
      </c>
      <c r="B8" s="92"/>
      <c r="C8" s="92"/>
      <c r="D8" s="92"/>
    </row>
    <row r="9" spans="1:4" ht="15">
      <c r="A9" s="89"/>
      <c r="B9" s="90"/>
      <c r="C9" s="90"/>
      <c r="D9" s="89"/>
    </row>
    <row r="10" spans="1:4" ht="26.25" customHeight="1">
      <c r="A10" s="93" t="s">
        <v>157</v>
      </c>
      <c r="B10" s="93" t="s">
        <v>158</v>
      </c>
      <c r="C10" s="93"/>
      <c r="D10" s="94" t="s">
        <v>159</v>
      </c>
    </row>
    <row r="11" spans="1:4" ht="12.75" customHeight="1">
      <c r="A11" s="93" t="s">
        <v>160</v>
      </c>
      <c r="B11" s="93" t="s">
        <v>161</v>
      </c>
      <c r="C11" s="93"/>
      <c r="D11" s="93" t="s">
        <v>162</v>
      </c>
    </row>
    <row r="12" spans="1:4" s="99" customFormat="1" ht="17.25">
      <c r="A12" s="95" t="s">
        <v>163</v>
      </c>
      <c r="B12" s="96" t="s">
        <v>164</v>
      </c>
      <c r="C12" s="97" t="s">
        <v>165</v>
      </c>
      <c r="D12" s="98">
        <v>57086.3</v>
      </c>
    </row>
    <row r="13" spans="1:4" s="99" customFormat="1" ht="54">
      <c r="A13" s="100" t="s">
        <v>166</v>
      </c>
      <c r="B13" s="101" t="s">
        <v>164</v>
      </c>
      <c r="C13" s="102" t="s">
        <v>167</v>
      </c>
      <c r="D13" s="103">
        <v>2666.5</v>
      </c>
    </row>
    <row r="14" spans="1:4" s="99" customFormat="1" ht="54">
      <c r="A14" s="100" t="s">
        <v>168</v>
      </c>
      <c r="B14" s="101" t="s">
        <v>164</v>
      </c>
      <c r="C14" s="102" t="s">
        <v>169</v>
      </c>
      <c r="D14" s="103">
        <v>23325.000000000004</v>
      </c>
    </row>
    <row r="15" spans="1:4" s="99" customFormat="1" ht="36">
      <c r="A15" s="100" t="s">
        <v>170</v>
      </c>
      <c r="B15" s="101" t="s">
        <v>164</v>
      </c>
      <c r="C15" s="102" t="s">
        <v>171</v>
      </c>
      <c r="D15" s="103">
        <v>4630.6</v>
      </c>
    </row>
    <row r="16" spans="1:4" s="99" customFormat="1" ht="18">
      <c r="A16" s="100" t="s">
        <v>172</v>
      </c>
      <c r="B16" s="101" t="s">
        <v>164</v>
      </c>
      <c r="C16" s="102" t="s">
        <v>173</v>
      </c>
      <c r="D16" s="103">
        <v>2300</v>
      </c>
    </row>
    <row r="17" spans="1:4" s="99" customFormat="1" ht="18">
      <c r="A17" s="100" t="s">
        <v>174</v>
      </c>
      <c r="B17" s="101" t="s">
        <v>164</v>
      </c>
      <c r="C17" s="102" t="s">
        <v>175</v>
      </c>
      <c r="D17" s="103">
        <v>510.7</v>
      </c>
    </row>
    <row r="18" spans="1:4" s="99" customFormat="1" ht="18">
      <c r="A18" s="100" t="s">
        <v>176</v>
      </c>
      <c r="B18" s="101" t="s">
        <v>164</v>
      </c>
      <c r="C18" s="102">
        <v>13</v>
      </c>
      <c r="D18" s="103">
        <v>23653.5</v>
      </c>
    </row>
    <row r="19" spans="1:4" s="99" customFormat="1" ht="34.5">
      <c r="A19" s="104" t="s">
        <v>177</v>
      </c>
      <c r="B19" s="96" t="s">
        <v>167</v>
      </c>
      <c r="C19" s="97" t="s">
        <v>165</v>
      </c>
      <c r="D19" s="98">
        <v>2040</v>
      </c>
    </row>
    <row r="20" spans="1:4" s="99" customFormat="1" ht="36">
      <c r="A20" s="105" t="s">
        <v>178</v>
      </c>
      <c r="B20" s="106" t="s">
        <v>167</v>
      </c>
      <c r="C20" s="107" t="s">
        <v>179</v>
      </c>
      <c r="D20" s="103">
        <v>590</v>
      </c>
    </row>
    <row r="21" spans="1:4" s="99" customFormat="1" ht="18">
      <c r="A21" s="105" t="s">
        <v>180</v>
      </c>
      <c r="B21" s="106" t="s">
        <v>167</v>
      </c>
      <c r="C21" s="107" t="s">
        <v>181</v>
      </c>
      <c r="D21" s="103">
        <v>300</v>
      </c>
    </row>
    <row r="22" spans="1:4" s="99" customFormat="1" ht="36">
      <c r="A22" s="105" t="s">
        <v>182</v>
      </c>
      <c r="B22" s="106" t="s">
        <v>167</v>
      </c>
      <c r="C22" s="107" t="s">
        <v>183</v>
      </c>
      <c r="D22" s="103">
        <v>1150</v>
      </c>
    </row>
    <row r="23" spans="1:4" s="99" customFormat="1" ht="17.25">
      <c r="A23" s="104" t="s">
        <v>184</v>
      </c>
      <c r="B23" s="96" t="s">
        <v>169</v>
      </c>
      <c r="C23" s="97" t="s">
        <v>165</v>
      </c>
      <c r="D23" s="98">
        <v>35508.4</v>
      </c>
    </row>
    <row r="24" spans="1:4" s="99" customFormat="1" ht="18">
      <c r="A24" s="105" t="s">
        <v>185</v>
      </c>
      <c r="B24" s="106" t="s">
        <v>169</v>
      </c>
      <c r="C24" s="107" t="s">
        <v>186</v>
      </c>
      <c r="D24" s="103">
        <v>1700</v>
      </c>
    </row>
    <row r="25" spans="1:4" s="99" customFormat="1" ht="18">
      <c r="A25" s="105" t="s">
        <v>187</v>
      </c>
      <c r="B25" s="106" t="s">
        <v>169</v>
      </c>
      <c r="C25" s="107" t="s">
        <v>179</v>
      </c>
      <c r="D25" s="103">
        <v>31977.1</v>
      </c>
    </row>
    <row r="26" spans="1:4" s="99" customFormat="1" ht="18">
      <c r="A26" s="105" t="s">
        <v>188</v>
      </c>
      <c r="B26" s="106" t="s">
        <v>169</v>
      </c>
      <c r="C26" s="107" t="s">
        <v>189</v>
      </c>
      <c r="D26" s="103">
        <v>1831.3</v>
      </c>
    </row>
    <row r="27" spans="1:4" s="99" customFormat="1" ht="17.25">
      <c r="A27" s="95" t="s">
        <v>190</v>
      </c>
      <c r="B27" s="108" t="s">
        <v>191</v>
      </c>
      <c r="C27" s="97" t="s">
        <v>165</v>
      </c>
      <c r="D27" s="98">
        <v>385495.3</v>
      </c>
    </row>
    <row r="28" spans="1:4" s="99" customFormat="1" ht="18">
      <c r="A28" s="100" t="s">
        <v>192</v>
      </c>
      <c r="B28" s="101" t="s">
        <v>191</v>
      </c>
      <c r="C28" s="102" t="s">
        <v>164</v>
      </c>
      <c r="D28" s="103">
        <v>284289</v>
      </c>
    </row>
    <row r="29" spans="1:4" s="99" customFormat="1" ht="18">
      <c r="A29" s="100" t="s">
        <v>193</v>
      </c>
      <c r="B29" s="101" t="s">
        <v>191</v>
      </c>
      <c r="C29" s="102" t="s">
        <v>194</v>
      </c>
      <c r="D29" s="103">
        <v>46999.5</v>
      </c>
    </row>
    <row r="30" spans="1:4" s="99" customFormat="1" ht="18">
      <c r="A30" s="100" t="s">
        <v>195</v>
      </c>
      <c r="B30" s="101" t="s">
        <v>191</v>
      </c>
      <c r="C30" s="102" t="s">
        <v>167</v>
      </c>
      <c r="D30" s="103">
        <v>54206.8</v>
      </c>
    </row>
    <row r="31" spans="1:4" s="99" customFormat="1" ht="17.25">
      <c r="A31" s="95" t="s">
        <v>196</v>
      </c>
      <c r="B31" s="96" t="s">
        <v>173</v>
      </c>
      <c r="C31" s="97" t="s">
        <v>165</v>
      </c>
      <c r="D31" s="98">
        <v>657.8</v>
      </c>
    </row>
    <row r="32" spans="1:4" s="99" customFormat="1" ht="18">
      <c r="A32" s="100" t="s">
        <v>197</v>
      </c>
      <c r="B32" s="101" t="s">
        <v>173</v>
      </c>
      <c r="C32" s="102" t="s">
        <v>173</v>
      </c>
      <c r="D32" s="103">
        <v>657.8</v>
      </c>
    </row>
    <row r="33" spans="1:4" s="99" customFormat="1" ht="17.25">
      <c r="A33" s="109" t="s">
        <v>198</v>
      </c>
      <c r="B33" s="96" t="s">
        <v>186</v>
      </c>
      <c r="C33" s="97" t="s">
        <v>165</v>
      </c>
      <c r="D33" s="98">
        <v>60049.1</v>
      </c>
    </row>
    <row r="34" spans="1:4" s="99" customFormat="1" ht="18">
      <c r="A34" s="110" t="s">
        <v>199</v>
      </c>
      <c r="B34" s="101" t="s">
        <v>186</v>
      </c>
      <c r="C34" s="102" t="s">
        <v>164</v>
      </c>
      <c r="D34" s="103">
        <v>60049.1</v>
      </c>
    </row>
    <row r="35" spans="1:4" s="99" customFormat="1" ht="17.25">
      <c r="A35" s="109" t="s">
        <v>200</v>
      </c>
      <c r="B35" s="96" t="s">
        <v>181</v>
      </c>
      <c r="C35" s="97" t="s">
        <v>165</v>
      </c>
      <c r="D35" s="98">
        <v>9131</v>
      </c>
    </row>
    <row r="36" spans="1:4" s="99" customFormat="1" ht="18">
      <c r="A36" s="110" t="s">
        <v>201</v>
      </c>
      <c r="B36" s="101" t="s">
        <v>181</v>
      </c>
      <c r="C36" s="102" t="s">
        <v>164</v>
      </c>
      <c r="D36" s="103">
        <v>3600</v>
      </c>
    </row>
    <row r="37" spans="1:4" s="99" customFormat="1" ht="18">
      <c r="A37" s="100" t="s">
        <v>202</v>
      </c>
      <c r="B37" s="101" t="s">
        <v>181</v>
      </c>
      <c r="C37" s="102" t="s">
        <v>167</v>
      </c>
      <c r="D37" s="103">
        <v>4944</v>
      </c>
    </row>
    <row r="38" spans="1:4" s="99" customFormat="1" ht="18">
      <c r="A38" s="100" t="s">
        <v>203</v>
      </c>
      <c r="B38" s="101" t="s">
        <v>181</v>
      </c>
      <c r="C38" s="102" t="s">
        <v>171</v>
      </c>
      <c r="D38" s="103">
        <v>587</v>
      </c>
    </row>
    <row r="39" spans="1:4" s="99" customFormat="1" ht="17.25">
      <c r="A39" s="95" t="s">
        <v>204</v>
      </c>
      <c r="B39" s="96" t="s">
        <v>175</v>
      </c>
      <c r="C39" s="97" t="s">
        <v>165</v>
      </c>
      <c r="D39" s="98">
        <v>40446.6</v>
      </c>
    </row>
    <row r="40" spans="1:4" s="99" customFormat="1" ht="18">
      <c r="A40" s="100" t="s">
        <v>205</v>
      </c>
      <c r="B40" s="101" t="s">
        <v>175</v>
      </c>
      <c r="C40" s="102" t="s">
        <v>164</v>
      </c>
      <c r="D40" s="103">
        <v>40446.6</v>
      </c>
    </row>
    <row r="41" spans="1:4" s="99" customFormat="1" ht="17.25">
      <c r="A41" s="95" t="s">
        <v>206</v>
      </c>
      <c r="B41" s="96" t="s">
        <v>189</v>
      </c>
      <c r="C41" s="97" t="s">
        <v>165</v>
      </c>
      <c r="D41" s="111">
        <v>310</v>
      </c>
    </row>
    <row r="42" spans="1:4" s="99" customFormat="1" ht="18">
      <c r="A42" s="100" t="s">
        <v>207</v>
      </c>
      <c r="B42" s="101" t="s">
        <v>189</v>
      </c>
      <c r="C42" s="102" t="s">
        <v>164</v>
      </c>
      <c r="D42" s="103">
        <v>130</v>
      </c>
    </row>
    <row r="43" spans="1:4" s="99" customFormat="1" ht="18">
      <c r="A43" s="100" t="s">
        <v>208</v>
      </c>
      <c r="B43" s="101" t="s">
        <v>189</v>
      </c>
      <c r="C43" s="102" t="s">
        <v>194</v>
      </c>
      <c r="D43" s="103">
        <v>180</v>
      </c>
    </row>
    <row r="44" spans="1:4" s="99" customFormat="1" ht="18">
      <c r="A44" s="112" t="s">
        <v>209</v>
      </c>
      <c r="B44" s="113"/>
      <c r="C44" s="114"/>
      <c r="D44" s="115">
        <v>590724.5</v>
      </c>
    </row>
    <row r="45" ht="17.25"/>
  </sheetData>
  <sheetProtection selectLockedCells="1" selectUnlockedCells="1"/>
  <mergeCells count="3">
    <mergeCell ref="A8:D8"/>
    <mergeCell ref="B10:C10"/>
    <mergeCell ref="B11:C11"/>
  </mergeCells>
  <printOptions horizontalCentered="1"/>
  <pageMargins left="0.78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80" zoomScaleNormal="8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00390625" defaultRowHeight="12.75"/>
  <cols>
    <col min="1" max="1" width="7.50390625" style="116" customWidth="1"/>
    <col min="2" max="2" width="60.00390625" style="117" customWidth="1"/>
    <col min="3" max="3" width="8.375" style="118" customWidth="1"/>
    <col min="4" max="7" width="16.375" style="119" customWidth="1"/>
    <col min="8" max="8" width="34.50390625" style="117" customWidth="1"/>
    <col min="9" max="16384" width="10.125" style="118" customWidth="1"/>
  </cols>
  <sheetData>
    <row r="1" spans="1:14" s="128" customFormat="1" ht="15">
      <c r="A1" s="120"/>
      <c r="B1" s="121"/>
      <c r="C1" s="122"/>
      <c r="D1" s="123"/>
      <c r="E1" s="123"/>
      <c r="F1" s="123"/>
      <c r="G1" s="123"/>
      <c r="H1" s="5" t="s">
        <v>0</v>
      </c>
      <c r="I1" s="124"/>
      <c r="J1" s="124"/>
      <c r="K1" s="124"/>
      <c r="L1" s="125"/>
      <c r="M1" s="126"/>
      <c r="N1" s="127"/>
    </row>
    <row r="2" spans="1:14" s="128" customFormat="1" ht="15">
      <c r="A2" s="120"/>
      <c r="B2" s="121"/>
      <c r="C2" s="122"/>
      <c r="D2" s="123"/>
      <c r="E2" s="123"/>
      <c r="F2" s="123"/>
      <c r="G2" s="123"/>
      <c r="H2" s="5" t="s">
        <v>1</v>
      </c>
      <c r="I2" s="124"/>
      <c r="J2" s="124"/>
      <c r="K2" s="124"/>
      <c r="L2" s="125"/>
      <c r="M2" s="126"/>
      <c r="N2" s="127"/>
    </row>
    <row r="3" spans="1:14" s="128" customFormat="1" ht="15">
      <c r="A3" s="120"/>
      <c r="B3" s="121"/>
      <c r="C3" s="122"/>
      <c r="D3" s="123"/>
      <c r="E3" s="123"/>
      <c r="F3" s="123"/>
      <c r="G3" s="123"/>
      <c r="H3" s="7" t="s">
        <v>2</v>
      </c>
      <c r="I3" s="124"/>
      <c r="J3" s="124"/>
      <c r="K3" s="124"/>
      <c r="L3" s="125"/>
      <c r="M3" s="126"/>
      <c r="N3" s="129"/>
    </row>
    <row r="4" spans="3:14" ht="15">
      <c r="C4" s="130"/>
      <c r="D4" s="131"/>
      <c r="E4" s="131"/>
      <c r="F4" s="131"/>
      <c r="G4" s="131"/>
      <c r="H4" s="7" t="s">
        <v>30</v>
      </c>
      <c r="I4" s="132"/>
      <c r="J4" s="133"/>
      <c r="K4" s="124"/>
      <c r="L4" s="125"/>
      <c r="M4" s="126"/>
      <c r="N4" s="129"/>
    </row>
    <row r="5" spans="3:14" ht="15">
      <c r="C5" s="130"/>
      <c r="D5" s="131"/>
      <c r="E5" s="131"/>
      <c r="F5" s="131"/>
      <c r="G5" s="131"/>
      <c r="H5" s="5" t="s">
        <v>210</v>
      </c>
      <c r="I5" s="132"/>
      <c r="J5" s="133"/>
      <c r="K5" s="124"/>
      <c r="L5" s="125"/>
      <c r="M5" s="126"/>
      <c r="N5" s="129"/>
    </row>
    <row r="6" spans="3:14" ht="15">
      <c r="C6" s="130"/>
      <c r="D6" s="131"/>
      <c r="E6" s="131"/>
      <c r="F6" s="131"/>
      <c r="G6" s="131"/>
      <c r="H6" s="129"/>
      <c r="I6" s="132"/>
      <c r="J6" s="133"/>
      <c r="K6" s="124"/>
      <c r="L6" s="125"/>
      <c r="M6" s="126"/>
      <c r="N6" s="129"/>
    </row>
    <row r="7" spans="3:14" ht="15">
      <c r="C7" s="130"/>
      <c r="D7" s="131"/>
      <c r="E7" s="131"/>
      <c r="F7" s="131"/>
      <c r="G7" s="131"/>
      <c r="H7" s="129"/>
      <c r="I7" s="132"/>
      <c r="J7" s="133"/>
      <c r="K7" s="124"/>
      <c r="L7" s="125"/>
      <c r="M7" s="126"/>
      <c r="N7" s="129"/>
    </row>
    <row r="8" spans="1:8" ht="51.75" customHeight="1">
      <c r="A8" s="134" t="s">
        <v>211</v>
      </c>
      <c r="B8" s="134"/>
      <c r="C8" s="134"/>
      <c r="D8" s="134"/>
      <c r="E8" s="134"/>
      <c r="F8" s="134"/>
      <c r="G8" s="134"/>
      <c r="H8" s="134"/>
    </row>
    <row r="9" spans="1:8" ht="12.75">
      <c r="A9" s="135"/>
      <c r="B9" s="136"/>
      <c r="C9" s="136"/>
      <c r="H9" s="137" t="s">
        <v>212</v>
      </c>
    </row>
    <row r="10" spans="1:8" s="141" customFormat="1" ht="15" customHeight="1">
      <c r="A10" s="138" t="s">
        <v>213</v>
      </c>
      <c r="B10" s="138" t="s">
        <v>214</v>
      </c>
      <c r="C10" s="138" t="s">
        <v>215</v>
      </c>
      <c r="D10" s="139" t="s">
        <v>216</v>
      </c>
      <c r="E10" s="140" t="s">
        <v>217</v>
      </c>
      <c r="F10" s="140"/>
      <c r="G10" s="140"/>
      <c r="H10" s="138" t="s">
        <v>218</v>
      </c>
    </row>
    <row r="11" spans="1:8" s="141" customFormat="1" ht="72.75" customHeight="1">
      <c r="A11" s="138"/>
      <c r="B11" s="138"/>
      <c r="C11" s="138"/>
      <c r="D11" s="139"/>
      <c r="E11" s="139" t="s">
        <v>219</v>
      </c>
      <c r="F11" s="139" t="s">
        <v>220</v>
      </c>
      <c r="G11" s="139" t="s">
        <v>221</v>
      </c>
      <c r="H11" s="138"/>
    </row>
    <row r="12" spans="1:8" s="143" customFormat="1" ht="40.5" customHeight="1">
      <c r="A12" s="142" t="s">
        <v>222</v>
      </c>
      <c r="B12" s="142"/>
      <c r="C12" s="142"/>
      <c r="D12" s="142"/>
      <c r="E12" s="142"/>
      <c r="F12" s="142"/>
      <c r="G12" s="142"/>
      <c r="H12" s="142"/>
    </row>
    <row r="13" spans="1:8" s="143" customFormat="1" ht="57" customHeight="1">
      <c r="A13" s="144" t="s">
        <v>223</v>
      </c>
      <c r="B13" s="144"/>
      <c r="C13" s="144"/>
      <c r="D13" s="144"/>
      <c r="E13" s="144"/>
      <c r="F13" s="144"/>
      <c r="G13" s="144"/>
      <c r="H13" s="144"/>
    </row>
    <row r="14" spans="1:8" s="143" customFormat="1" ht="54">
      <c r="A14" s="145">
        <v>1</v>
      </c>
      <c r="B14" s="146" t="s">
        <v>224</v>
      </c>
      <c r="C14" s="145">
        <v>2014</v>
      </c>
      <c r="D14" s="147">
        <f>E14+F14+G14</f>
        <v>2314.6</v>
      </c>
      <c r="E14" s="147">
        <f>1000+523.6+791</f>
        <v>2314.6</v>
      </c>
      <c r="F14" s="147"/>
      <c r="G14" s="70"/>
      <c r="H14" s="148" t="s">
        <v>225</v>
      </c>
    </row>
    <row r="15" spans="1:8" s="143" customFormat="1" ht="18">
      <c r="A15" s="145"/>
      <c r="B15" s="149" t="s">
        <v>226</v>
      </c>
      <c r="C15" s="145"/>
      <c r="D15" s="150">
        <f>SUM(D14)</f>
        <v>2314.6</v>
      </c>
      <c r="E15" s="150">
        <f>SUM(E14)</f>
        <v>2314.6</v>
      </c>
      <c r="F15" s="150">
        <f>SUM(F14)</f>
        <v>0</v>
      </c>
      <c r="G15" s="150">
        <f>SUM(G14)</f>
        <v>0</v>
      </c>
      <c r="H15" s="151"/>
    </row>
    <row r="16" spans="1:8" s="143" customFormat="1" ht="57.75" customHeight="1">
      <c r="A16" s="152" t="s">
        <v>227</v>
      </c>
      <c r="B16" s="152"/>
      <c r="C16" s="152"/>
      <c r="D16" s="152"/>
      <c r="E16" s="152"/>
      <c r="F16" s="152"/>
      <c r="G16" s="152"/>
      <c r="H16" s="152"/>
    </row>
    <row r="17" spans="1:8" s="143" customFormat="1" ht="36">
      <c r="A17" s="145">
        <v>2</v>
      </c>
      <c r="B17" s="153" t="s">
        <v>228</v>
      </c>
      <c r="C17" s="145">
        <v>2014</v>
      </c>
      <c r="D17" s="147">
        <f aca="true" t="shared" si="0" ref="D17:D24">E17+F17+G17</f>
        <v>574</v>
      </c>
      <c r="E17" s="147">
        <f>300+647.5-423.5+50</f>
        <v>574</v>
      </c>
      <c r="F17" s="147"/>
      <c r="G17" s="70"/>
      <c r="H17" s="151" t="s">
        <v>225</v>
      </c>
    </row>
    <row r="18" spans="1:8" s="143" customFormat="1" ht="54">
      <c r="A18" s="154">
        <v>3</v>
      </c>
      <c r="B18" s="155" t="s">
        <v>229</v>
      </c>
      <c r="C18" s="154">
        <v>2014</v>
      </c>
      <c r="D18" s="147">
        <f t="shared" si="0"/>
        <v>4147.8</v>
      </c>
      <c r="E18" s="147">
        <f>6000-1090-762.2</f>
        <v>4147.8</v>
      </c>
      <c r="F18" s="147"/>
      <c r="G18" s="70"/>
      <c r="H18" s="156" t="s">
        <v>230</v>
      </c>
    </row>
    <row r="19" spans="1:8" s="143" customFormat="1" ht="36">
      <c r="A19" s="154">
        <v>4</v>
      </c>
      <c r="B19" s="155" t="s">
        <v>231</v>
      </c>
      <c r="C19" s="154">
        <v>2014</v>
      </c>
      <c r="D19" s="147">
        <f t="shared" si="0"/>
        <v>702.4000000000001</v>
      </c>
      <c r="E19" s="147">
        <f>1000+202.4-500</f>
        <v>702.4000000000001</v>
      </c>
      <c r="F19" s="147"/>
      <c r="G19" s="70"/>
      <c r="H19" s="156" t="s">
        <v>232</v>
      </c>
    </row>
    <row r="20" spans="1:8" s="143" customFormat="1" ht="72">
      <c r="A20" s="154">
        <v>5</v>
      </c>
      <c r="B20" s="156" t="s">
        <v>233</v>
      </c>
      <c r="C20" s="154" t="s">
        <v>234</v>
      </c>
      <c r="D20" s="147">
        <f t="shared" si="0"/>
        <v>20140.6</v>
      </c>
      <c r="E20" s="147">
        <f>1000+1000+4040.6-400</f>
        <v>5640.6</v>
      </c>
      <c r="F20" s="147"/>
      <c r="G20" s="70">
        <v>14500</v>
      </c>
      <c r="H20" s="156" t="s">
        <v>235</v>
      </c>
    </row>
    <row r="21" spans="1:8" s="143" customFormat="1" ht="54">
      <c r="A21" s="154">
        <v>6</v>
      </c>
      <c r="B21" s="156" t="s">
        <v>236</v>
      </c>
      <c r="C21" s="154">
        <v>2014</v>
      </c>
      <c r="D21" s="147">
        <f t="shared" si="0"/>
        <v>769.6</v>
      </c>
      <c r="E21" s="147">
        <f>1200-430.4</f>
        <v>769.6</v>
      </c>
      <c r="F21" s="147"/>
      <c r="G21" s="70"/>
      <c r="H21" s="156" t="s">
        <v>230</v>
      </c>
    </row>
    <row r="22" spans="1:8" s="143" customFormat="1" ht="36">
      <c r="A22" s="154">
        <v>7</v>
      </c>
      <c r="B22" s="156" t="s">
        <v>237</v>
      </c>
      <c r="C22" s="154">
        <v>2014</v>
      </c>
      <c r="D22" s="147">
        <f t="shared" si="0"/>
        <v>640.6999999999998</v>
      </c>
      <c r="E22" s="147">
        <f>2000+3930.4-350.7-4939</f>
        <v>640.6999999999998</v>
      </c>
      <c r="F22" s="147"/>
      <c r="G22" s="70"/>
      <c r="H22" s="156" t="s">
        <v>230</v>
      </c>
    </row>
    <row r="23" spans="1:8" s="143" customFormat="1" ht="36">
      <c r="A23" s="154">
        <v>8</v>
      </c>
      <c r="B23" s="156" t="s">
        <v>238</v>
      </c>
      <c r="C23" s="154">
        <v>2014</v>
      </c>
      <c r="D23" s="147">
        <f t="shared" si="0"/>
        <v>1200</v>
      </c>
      <c r="E23" s="147">
        <v>700</v>
      </c>
      <c r="F23" s="147">
        <v>500</v>
      </c>
      <c r="G23" s="70"/>
      <c r="H23" s="156" t="s">
        <v>230</v>
      </c>
    </row>
    <row r="24" spans="1:8" s="143" customFormat="1" ht="36">
      <c r="A24" s="154">
        <v>9</v>
      </c>
      <c r="B24" s="156" t="s">
        <v>239</v>
      </c>
      <c r="C24" s="154">
        <v>2014</v>
      </c>
      <c r="D24" s="147">
        <f t="shared" si="0"/>
        <v>190</v>
      </c>
      <c r="E24" s="147">
        <f>500-310</f>
        <v>190</v>
      </c>
      <c r="F24" s="147"/>
      <c r="G24" s="70"/>
      <c r="H24" s="156" t="s">
        <v>240</v>
      </c>
    </row>
    <row r="25" spans="1:8" s="143" customFormat="1" ht="18">
      <c r="A25" s="154"/>
      <c r="B25" s="157" t="s">
        <v>226</v>
      </c>
      <c r="C25" s="158"/>
      <c r="D25" s="159">
        <f>SUM(D17:D24)</f>
        <v>28365.1</v>
      </c>
      <c r="E25" s="159">
        <f>SUM(E17:E24)</f>
        <v>13365.100000000002</v>
      </c>
      <c r="F25" s="159">
        <f>SUM(F17:F24)</f>
        <v>500</v>
      </c>
      <c r="G25" s="159">
        <f>SUM(G17:G24)</f>
        <v>14500</v>
      </c>
      <c r="H25" s="160"/>
    </row>
    <row r="26" spans="1:8" s="143" customFormat="1" ht="18">
      <c r="A26" s="154"/>
      <c r="B26" s="160" t="s">
        <v>241</v>
      </c>
      <c r="C26" s="158"/>
      <c r="D26" s="161">
        <f>D15+D25</f>
        <v>30679.699999999997</v>
      </c>
      <c r="E26" s="161">
        <f>E15+E25</f>
        <v>15679.700000000003</v>
      </c>
      <c r="F26" s="161">
        <f>F15+F25</f>
        <v>500</v>
      </c>
      <c r="G26" s="161">
        <f>G15+G25</f>
        <v>14500</v>
      </c>
      <c r="H26" s="160"/>
    </row>
    <row r="27" spans="1:8" s="143" customFormat="1" ht="17.25" customHeight="1">
      <c r="A27" s="142" t="s">
        <v>242</v>
      </c>
      <c r="B27" s="142"/>
      <c r="C27" s="142"/>
      <c r="D27" s="142"/>
      <c r="E27" s="142"/>
      <c r="F27" s="142"/>
      <c r="G27" s="142"/>
      <c r="H27" s="142"/>
    </row>
    <row r="28" spans="1:8" s="143" customFormat="1" ht="42" customHeight="1">
      <c r="A28" s="144" t="s">
        <v>243</v>
      </c>
      <c r="B28" s="144"/>
      <c r="C28" s="144"/>
      <c r="D28" s="144"/>
      <c r="E28" s="144"/>
      <c r="F28" s="144"/>
      <c r="G28" s="144"/>
      <c r="H28" s="144"/>
    </row>
    <row r="29" spans="1:8" s="143" customFormat="1" ht="33.75" customHeight="1">
      <c r="A29" s="154">
        <v>10</v>
      </c>
      <c r="B29" s="71" t="s">
        <v>244</v>
      </c>
      <c r="C29" s="154">
        <v>2014</v>
      </c>
      <c r="D29" s="147">
        <f>E29+G29</f>
        <v>1500</v>
      </c>
      <c r="E29" s="162">
        <v>1500</v>
      </c>
      <c r="F29" s="162"/>
      <c r="G29" s="154"/>
      <c r="H29" s="71" t="s">
        <v>245</v>
      </c>
    </row>
    <row r="30" spans="1:8" s="143" customFormat="1" ht="108">
      <c r="A30" s="154">
        <v>11</v>
      </c>
      <c r="B30" s="71" t="s">
        <v>246</v>
      </c>
      <c r="C30" s="154">
        <v>2014</v>
      </c>
      <c r="D30" s="147">
        <f aca="true" t="shared" si="1" ref="D30:D34">E30+F30+G30</f>
        <v>22632.6</v>
      </c>
      <c r="E30" s="162">
        <f>19000+3000-500-1013-300+579.5</f>
        <v>20766.5</v>
      </c>
      <c r="F30" s="162">
        <v>1866.1</v>
      </c>
      <c r="G30" s="154"/>
      <c r="H30" s="71" t="s">
        <v>247</v>
      </c>
    </row>
    <row r="31" spans="1:8" s="143" customFormat="1" ht="54">
      <c r="A31" s="145">
        <v>12</v>
      </c>
      <c r="B31" s="163" t="s">
        <v>248</v>
      </c>
      <c r="C31" s="154">
        <v>2014</v>
      </c>
      <c r="D31" s="147">
        <f t="shared" si="1"/>
        <v>8695.599999999999</v>
      </c>
      <c r="E31" s="162">
        <f>SUM(E32:E34)</f>
        <v>1064.5</v>
      </c>
      <c r="F31" s="162">
        <f>SUM(F32:F34)</f>
        <v>0</v>
      </c>
      <c r="G31" s="162">
        <f>SUM(G32:G34)</f>
        <v>7631.099999999999</v>
      </c>
      <c r="H31" s="71" t="s">
        <v>249</v>
      </c>
    </row>
    <row r="32" spans="1:8" s="143" customFormat="1" ht="54">
      <c r="A32" s="145" t="s">
        <v>250</v>
      </c>
      <c r="B32" s="148" t="s">
        <v>251</v>
      </c>
      <c r="C32" s="154">
        <v>2014</v>
      </c>
      <c r="D32" s="147">
        <f t="shared" si="1"/>
        <v>4506.2</v>
      </c>
      <c r="E32" s="162">
        <f>759.4-51.9</f>
        <v>707.5</v>
      </c>
      <c r="F32" s="162"/>
      <c r="G32" s="164">
        <f>4086-287.3</f>
        <v>3798.7</v>
      </c>
      <c r="H32" s="71" t="s">
        <v>245</v>
      </c>
    </row>
    <row r="33" spans="1:8" s="143" customFormat="1" ht="54">
      <c r="A33" s="145" t="s">
        <v>252</v>
      </c>
      <c r="B33" s="165" t="s">
        <v>253</v>
      </c>
      <c r="C33" s="154">
        <v>2014</v>
      </c>
      <c r="D33" s="147">
        <f t="shared" si="1"/>
        <v>2813.3999999999996</v>
      </c>
      <c r="E33" s="162">
        <f>253.6-98.9</f>
        <v>154.7</v>
      </c>
      <c r="F33" s="162"/>
      <c r="G33" s="154">
        <f>3545.1-886.4</f>
        <v>2658.7</v>
      </c>
      <c r="H33" s="71" t="s">
        <v>245</v>
      </c>
    </row>
    <row r="34" spans="1:8" s="143" customFormat="1" ht="54">
      <c r="A34" s="145" t="s">
        <v>254</v>
      </c>
      <c r="B34" s="165" t="s">
        <v>255</v>
      </c>
      <c r="C34" s="154">
        <v>2014</v>
      </c>
      <c r="D34" s="147">
        <f t="shared" si="1"/>
        <v>1376</v>
      </c>
      <c r="E34" s="162">
        <v>202.3</v>
      </c>
      <c r="F34" s="162"/>
      <c r="G34" s="154">
        <v>1173.7</v>
      </c>
      <c r="H34" s="71" t="s">
        <v>245</v>
      </c>
    </row>
    <row r="35" spans="1:8" s="143" customFormat="1" ht="18">
      <c r="A35" s="154"/>
      <c r="B35" s="157" t="s">
        <v>226</v>
      </c>
      <c r="C35" s="158"/>
      <c r="D35" s="159">
        <f>D29+D30+D31</f>
        <v>32828.2</v>
      </c>
      <c r="E35" s="159">
        <f>E29+E30+E31</f>
        <v>23331</v>
      </c>
      <c r="F35" s="159">
        <f>F29+F30+F31</f>
        <v>1866.1</v>
      </c>
      <c r="G35" s="159">
        <f>G29+G30+G31</f>
        <v>7631.099999999999</v>
      </c>
      <c r="H35" s="160"/>
    </row>
    <row r="36" spans="1:8" s="143" customFormat="1" ht="18">
      <c r="A36" s="154"/>
      <c r="B36" s="160" t="s">
        <v>241</v>
      </c>
      <c r="C36" s="158"/>
      <c r="D36" s="161">
        <f>D35</f>
        <v>32828.2</v>
      </c>
      <c r="E36" s="161">
        <f>E35</f>
        <v>23331</v>
      </c>
      <c r="F36" s="161">
        <f>F35</f>
        <v>1866.1</v>
      </c>
      <c r="G36" s="161">
        <f>G35</f>
        <v>7631.099999999999</v>
      </c>
      <c r="H36" s="160"/>
    </row>
    <row r="37" spans="1:8" s="143" customFormat="1" ht="17.25" customHeight="1">
      <c r="A37" s="158" t="s">
        <v>256</v>
      </c>
      <c r="B37" s="158"/>
      <c r="C37" s="158"/>
      <c r="D37" s="158"/>
      <c r="E37" s="158"/>
      <c r="F37" s="158"/>
      <c r="G37" s="158"/>
      <c r="H37" s="158"/>
    </row>
    <row r="38" spans="1:8" s="143" customFormat="1" ht="39" customHeight="1">
      <c r="A38" s="166" t="s">
        <v>257</v>
      </c>
      <c r="B38" s="166"/>
      <c r="C38" s="166"/>
      <c r="D38" s="166"/>
      <c r="E38" s="166"/>
      <c r="F38" s="166"/>
      <c r="G38" s="166"/>
      <c r="H38" s="166"/>
    </row>
    <row r="39" spans="1:8" s="143" customFormat="1" ht="41.25" customHeight="1">
      <c r="A39" s="154">
        <v>13</v>
      </c>
      <c r="B39" s="155" t="s">
        <v>258</v>
      </c>
      <c r="C39" s="154">
        <v>2014</v>
      </c>
      <c r="D39" s="147">
        <f aca="true" t="shared" si="2" ref="D39:D40">E39+F39+G39</f>
        <v>1670</v>
      </c>
      <c r="E39" s="162">
        <v>1000</v>
      </c>
      <c r="F39" s="162">
        <v>670</v>
      </c>
      <c r="G39" s="154"/>
      <c r="H39" s="156" t="s">
        <v>245</v>
      </c>
    </row>
    <row r="40" spans="1:8" s="143" customFormat="1" ht="54">
      <c r="A40" s="154">
        <v>14</v>
      </c>
      <c r="B40" s="155" t="s">
        <v>259</v>
      </c>
      <c r="C40" s="154">
        <v>2014</v>
      </c>
      <c r="D40" s="147">
        <f t="shared" si="2"/>
        <v>2832.8</v>
      </c>
      <c r="E40" s="162">
        <f>1000+209.8</f>
        <v>1209.8</v>
      </c>
      <c r="F40" s="162"/>
      <c r="G40" s="162">
        <v>1623</v>
      </c>
      <c r="H40" s="156" t="s">
        <v>245</v>
      </c>
    </row>
    <row r="41" spans="1:8" s="143" customFormat="1" ht="54">
      <c r="A41" s="154">
        <v>15</v>
      </c>
      <c r="B41" s="155" t="s">
        <v>260</v>
      </c>
      <c r="C41" s="154">
        <v>2014</v>
      </c>
      <c r="D41" s="147">
        <f>E41+G41</f>
        <v>300</v>
      </c>
      <c r="E41" s="162">
        <v>300</v>
      </c>
      <c r="F41" s="162"/>
      <c r="G41" s="154"/>
      <c r="H41" s="156" t="s">
        <v>245</v>
      </c>
    </row>
    <row r="42" spans="1:8" s="143" customFormat="1" ht="18">
      <c r="A42" s="154"/>
      <c r="B42" s="157" t="s">
        <v>261</v>
      </c>
      <c r="C42" s="154"/>
      <c r="D42" s="167">
        <f>SUM(D39:D41)</f>
        <v>4802.8</v>
      </c>
      <c r="E42" s="167">
        <f>SUM(E39:E41)</f>
        <v>2509.8</v>
      </c>
      <c r="F42" s="167">
        <f>SUM(F39:F41)</f>
        <v>670</v>
      </c>
      <c r="G42" s="167">
        <f>SUM(G39:G41)</f>
        <v>1623</v>
      </c>
      <c r="H42" s="156"/>
    </row>
    <row r="43" spans="1:8" s="143" customFormat="1" ht="18">
      <c r="A43" s="154"/>
      <c r="B43" s="168" t="s">
        <v>241</v>
      </c>
      <c r="C43" s="154"/>
      <c r="D43" s="169">
        <f>D42</f>
        <v>4802.8</v>
      </c>
      <c r="E43" s="169">
        <f>E42</f>
        <v>2509.8</v>
      </c>
      <c r="F43" s="169">
        <f>F42</f>
        <v>670</v>
      </c>
      <c r="G43" s="169">
        <f>G42</f>
        <v>1623</v>
      </c>
      <c r="H43" s="156"/>
    </row>
    <row r="44" spans="1:8" s="143" customFormat="1" ht="45" customHeight="1">
      <c r="A44" s="142" t="s">
        <v>262</v>
      </c>
      <c r="B44" s="142"/>
      <c r="C44" s="142"/>
      <c r="D44" s="142"/>
      <c r="E44" s="142"/>
      <c r="F44" s="142"/>
      <c r="G44" s="142"/>
      <c r="H44" s="142"/>
    </row>
    <row r="45" spans="1:8" s="143" customFormat="1" ht="42.75" customHeight="1">
      <c r="A45" s="144" t="s">
        <v>263</v>
      </c>
      <c r="B45" s="144"/>
      <c r="C45" s="144"/>
      <c r="D45" s="144"/>
      <c r="E45" s="144"/>
      <c r="F45" s="144"/>
      <c r="G45" s="144"/>
      <c r="H45" s="144"/>
    </row>
    <row r="46" spans="1:8" s="143" customFormat="1" ht="126">
      <c r="A46" s="170">
        <v>16</v>
      </c>
      <c r="B46" s="171" t="s">
        <v>264</v>
      </c>
      <c r="C46" s="170">
        <v>2014</v>
      </c>
      <c r="D46" s="147">
        <f>E46+F46+G46</f>
        <v>4396.1</v>
      </c>
      <c r="E46" s="162">
        <f>3000+596.1</f>
        <v>3596.1</v>
      </c>
      <c r="F46" s="162">
        <v>800</v>
      </c>
      <c r="G46" s="170"/>
      <c r="H46" s="171" t="s">
        <v>265</v>
      </c>
    </row>
    <row r="47" spans="1:8" s="143" customFormat="1" ht="18">
      <c r="A47" s="154"/>
      <c r="B47" s="157" t="s">
        <v>261</v>
      </c>
      <c r="C47" s="172"/>
      <c r="D47" s="167">
        <f>SUM(D46:D46)</f>
        <v>4396.1</v>
      </c>
      <c r="E47" s="167">
        <f>SUM(E46:E46)</f>
        <v>3596.1</v>
      </c>
      <c r="F47" s="167">
        <f>SUM(F46:F46)</f>
        <v>800</v>
      </c>
      <c r="G47" s="167">
        <f>SUM(G46:G46)</f>
        <v>0</v>
      </c>
      <c r="H47" s="156"/>
    </row>
    <row r="48" spans="1:8" s="143" customFormat="1" ht="18">
      <c r="A48" s="154"/>
      <c r="B48" s="168" t="s">
        <v>241</v>
      </c>
      <c r="C48" s="154"/>
      <c r="D48" s="169">
        <f>D47</f>
        <v>4396.1</v>
      </c>
      <c r="E48" s="169">
        <f>E47</f>
        <v>3596.1</v>
      </c>
      <c r="F48" s="169">
        <f>F47</f>
        <v>800</v>
      </c>
      <c r="G48" s="169">
        <f>G47</f>
        <v>0</v>
      </c>
      <c r="H48" s="156"/>
    </row>
    <row r="49" spans="1:8" s="143" customFormat="1" ht="17.25" customHeight="1">
      <c r="A49" s="158" t="s">
        <v>266</v>
      </c>
      <c r="B49" s="158"/>
      <c r="C49" s="158"/>
      <c r="D49" s="158"/>
      <c r="E49" s="158"/>
      <c r="F49" s="158"/>
      <c r="G49" s="158"/>
      <c r="H49" s="158"/>
    </row>
    <row r="50" spans="1:8" s="143" customFormat="1" ht="42" customHeight="1">
      <c r="A50" s="166" t="s">
        <v>267</v>
      </c>
      <c r="B50" s="166"/>
      <c r="C50" s="166"/>
      <c r="D50" s="166"/>
      <c r="E50" s="166"/>
      <c r="F50" s="166"/>
      <c r="G50" s="166"/>
      <c r="H50" s="166"/>
    </row>
    <row r="51" spans="1:8" s="143" customFormat="1" ht="72" customHeight="1">
      <c r="A51" s="154">
        <v>17</v>
      </c>
      <c r="B51" s="71" t="s">
        <v>268</v>
      </c>
      <c r="C51" s="166"/>
      <c r="D51" s="147">
        <f>E51+G51</f>
        <v>210.6</v>
      </c>
      <c r="E51" s="162">
        <f>350-140+0.6</f>
        <v>210.6</v>
      </c>
      <c r="F51" s="162"/>
      <c r="G51" s="166"/>
      <c r="H51" s="71" t="s">
        <v>269</v>
      </c>
    </row>
    <row r="52" spans="1:8" s="143" customFormat="1" ht="18">
      <c r="A52" s="154"/>
      <c r="B52" s="157" t="s">
        <v>261</v>
      </c>
      <c r="C52" s="154"/>
      <c r="D52" s="167">
        <f>SUM(D49:D51)</f>
        <v>210.6</v>
      </c>
      <c r="E52" s="167">
        <f>SUM(E49:E51)</f>
        <v>210.6</v>
      </c>
      <c r="F52" s="167">
        <f>SUM(F49:F51)</f>
        <v>0</v>
      </c>
      <c r="G52" s="167">
        <f>SUM(G49:G51)</f>
        <v>0</v>
      </c>
      <c r="H52" s="156"/>
    </row>
    <row r="53" spans="1:8" s="143" customFormat="1" ht="18">
      <c r="A53" s="154"/>
      <c r="B53" s="168" t="s">
        <v>241</v>
      </c>
      <c r="C53" s="154"/>
      <c r="D53" s="169">
        <f>D52</f>
        <v>210.6</v>
      </c>
      <c r="E53" s="169">
        <f>E52</f>
        <v>210.6</v>
      </c>
      <c r="F53" s="169">
        <f>F52</f>
        <v>0</v>
      </c>
      <c r="G53" s="169">
        <f>G52</f>
        <v>0</v>
      </c>
      <c r="H53" s="156"/>
    </row>
    <row r="54" spans="1:8" s="143" customFormat="1" ht="17.25" customHeight="1">
      <c r="A54" s="142" t="s">
        <v>270</v>
      </c>
      <c r="B54" s="142"/>
      <c r="C54" s="142"/>
      <c r="D54" s="142"/>
      <c r="E54" s="142"/>
      <c r="F54" s="142"/>
      <c r="G54" s="142"/>
      <c r="H54" s="142"/>
    </row>
    <row r="55" spans="1:8" s="143" customFormat="1" ht="54">
      <c r="A55" s="154">
        <v>18</v>
      </c>
      <c r="B55" s="155" t="s">
        <v>271</v>
      </c>
      <c r="C55" s="154"/>
      <c r="D55" s="147">
        <f aca="true" t="shared" si="3" ref="D55:D60">E55+G55</f>
        <v>800</v>
      </c>
      <c r="E55" s="162">
        <v>800</v>
      </c>
      <c r="F55" s="162"/>
      <c r="G55" s="169"/>
      <c r="H55" s="156" t="s">
        <v>269</v>
      </c>
    </row>
    <row r="56" spans="1:8" s="143" customFormat="1" ht="36">
      <c r="A56" s="154">
        <v>19</v>
      </c>
      <c r="B56" s="155" t="s">
        <v>272</v>
      </c>
      <c r="C56" s="154"/>
      <c r="D56" s="147">
        <f t="shared" si="3"/>
        <v>1339</v>
      </c>
      <c r="E56" s="162">
        <f>2000-30-631</f>
        <v>1339</v>
      </c>
      <c r="F56" s="162"/>
      <c r="G56" s="169"/>
      <c r="H56" s="156" t="s">
        <v>273</v>
      </c>
    </row>
    <row r="57" spans="1:8" s="143" customFormat="1" ht="54">
      <c r="A57" s="154">
        <v>20</v>
      </c>
      <c r="B57" s="155" t="s">
        <v>274</v>
      </c>
      <c r="C57" s="154"/>
      <c r="D57" s="147">
        <f t="shared" si="3"/>
        <v>700</v>
      </c>
      <c r="E57" s="162">
        <v>700</v>
      </c>
      <c r="F57" s="162"/>
      <c r="G57" s="169"/>
      <c r="H57" s="156" t="s">
        <v>230</v>
      </c>
    </row>
    <row r="58" spans="1:8" s="143" customFormat="1" ht="36">
      <c r="A58" s="154">
        <v>21</v>
      </c>
      <c r="B58" s="155" t="s">
        <v>275</v>
      </c>
      <c r="C58" s="154"/>
      <c r="D58" s="147">
        <f t="shared" si="3"/>
        <v>320</v>
      </c>
      <c r="E58" s="162">
        <f>150+140+30</f>
        <v>320</v>
      </c>
      <c r="F58" s="162"/>
      <c r="G58" s="169"/>
      <c r="H58" s="156" t="s">
        <v>230</v>
      </c>
    </row>
    <row r="59" spans="1:8" s="143" customFormat="1" ht="54">
      <c r="A59" s="154">
        <v>22</v>
      </c>
      <c r="B59" s="155" t="s">
        <v>276</v>
      </c>
      <c r="C59" s="154"/>
      <c r="D59" s="147">
        <f t="shared" si="3"/>
        <v>500</v>
      </c>
      <c r="E59" s="162">
        <v>500</v>
      </c>
      <c r="F59" s="162"/>
      <c r="G59" s="169"/>
      <c r="H59" s="156" t="s">
        <v>230</v>
      </c>
    </row>
    <row r="60" spans="1:8" s="143" customFormat="1" ht="54">
      <c r="A60" s="154">
        <v>23</v>
      </c>
      <c r="B60" s="156" t="s">
        <v>277</v>
      </c>
      <c r="C60" s="154"/>
      <c r="D60" s="147">
        <f t="shared" si="3"/>
        <v>800</v>
      </c>
      <c r="E60" s="162">
        <v>800</v>
      </c>
      <c r="F60" s="162"/>
      <c r="G60" s="169"/>
      <c r="H60" s="156" t="s">
        <v>278</v>
      </c>
    </row>
    <row r="61" spans="1:8" s="143" customFormat="1" ht="36">
      <c r="A61" s="154">
        <v>24</v>
      </c>
      <c r="B61" s="156" t="s">
        <v>279</v>
      </c>
      <c r="C61" s="154">
        <v>2014</v>
      </c>
      <c r="D61" s="147">
        <f aca="true" t="shared" si="4" ref="D61:D64">E61+F61+G61</f>
        <v>203</v>
      </c>
      <c r="E61" s="147">
        <v>203</v>
      </c>
      <c r="F61" s="147"/>
      <c r="G61" s="70"/>
      <c r="H61" s="71" t="s">
        <v>230</v>
      </c>
    </row>
    <row r="62" spans="1:8" s="143" customFormat="1" ht="36">
      <c r="A62" s="154">
        <v>25</v>
      </c>
      <c r="B62" s="156" t="s">
        <v>280</v>
      </c>
      <c r="C62" s="154">
        <v>2014</v>
      </c>
      <c r="D62" s="147">
        <f t="shared" si="4"/>
        <v>1350</v>
      </c>
      <c r="E62" s="147">
        <v>1350</v>
      </c>
      <c r="F62" s="147"/>
      <c r="G62" s="70"/>
      <c r="H62" s="148" t="s">
        <v>281</v>
      </c>
    </row>
    <row r="63" spans="1:8" s="143" customFormat="1" ht="90">
      <c r="A63" s="154">
        <v>26</v>
      </c>
      <c r="B63" s="146" t="s">
        <v>282</v>
      </c>
      <c r="C63" s="154">
        <v>2014</v>
      </c>
      <c r="D63" s="147">
        <f t="shared" si="4"/>
        <v>3428.6</v>
      </c>
      <c r="E63" s="147">
        <f>3028.6+400</f>
        <v>3428.6</v>
      </c>
      <c r="F63" s="147"/>
      <c r="G63" s="70"/>
      <c r="H63" s="71" t="s">
        <v>230</v>
      </c>
    </row>
    <row r="64" spans="1:8" s="143" customFormat="1" ht="36">
      <c r="A64" s="154">
        <v>27</v>
      </c>
      <c r="B64" s="146" t="s">
        <v>283</v>
      </c>
      <c r="C64" s="154">
        <v>2014</v>
      </c>
      <c r="D64" s="147">
        <f t="shared" si="4"/>
        <v>7341.3</v>
      </c>
      <c r="E64" s="147">
        <v>7341.3</v>
      </c>
      <c r="F64" s="147"/>
      <c r="G64" s="70"/>
      <c r="H64" s="71" t="s">
        <v>230</v>
      </c>
    </row>
    <row r="65" spans="1:8" s="143" customFormat="1" ht="18">
      <c r="A65" s="145"/>
      <c r="B65" s="173" t="s">
        <v>284</v>
      </c>
      <c r="C65" s="145"/>
      <c r="D65" s="169">
        <f>SUM(D55:D64)</f>
        <v>16781.9</v>
      </c>
      <c r="E65" s="169">
        <f>SUM(E55:E64)</f>
        <v>16781.9</v>
      </c>
      <c r="F65" s="169">
        <f>SUM(F55:F64)</f>
        <v>0</v>
      </c>
      <c r="G65" s="169">
        <f>SUM(G55:G64)</f>
        <v>0</v>
      </c>
      <c r="H65" s="151"/>
    </row>
    <row r="66" spans="1:8" s="143" customFormat="1" ht="18">
      <c r="A66" s="174"/>
      <c r="B66" s="175" t="s">
        <v>285</v>
      </c>
      <c r="C66" s="174"/>
      <c r="D66" s="169">
        <f>D26+D36+D43+D48+D53+D65</f>
        <v>89699.30000000002</v>
      </c>
      <c r="E66" s="169">
        <f>E26+E36+E43+E48+E53+E65</f>
        <v>62109.100000000006</v>
      </c>
      <c r="F66" s="169">
        <f>F26+F36+F43+F48+F53+F65</f>
        <v>3836.1</v>
      </c>
      <c r="G66" s="169">
        <f>G26+G36+G43+G48+G53+G65</f>
        <v>23754.1</v>
      </c>
      <c r="H66" s="151"/>
    </row>
    <row r="69" ht="15"/>
    <row r="70" ht="15"/>
    <row r="71" ht="15"/>
    <row r="72" ht="15"/>
    <row r="73" ht="15"/>
    <row r="74" ht="15"/>
    <row r="75" ht="15"/>
    <row r="76" ht="15"/>
    <row r="77" ht="15"/>
  </sheetData>
  <sheetProtection selectLockedCells="1" selectUnlockedCells="1"/>
  <mergeCells count="19">
    <mergeCell ref="A8:H8"/>
    <mergeCell ref="A10:A11"/>
    <mergeCell ref="B10:B11"/>
    <mergeCell ref="C10:C11"/>
    <mergeCell ref="D10:D11"/>
    <mergeCell ref="E10:G10"/>
    <mergeCell ref="H10:H11"/>
    <mergeCell ref="A12:H12"/>
    <mergeCell ref="A13:H13"/>
    <mergeCell ref="A16:H16"/>
    <mergeCell ref="A27:H27"/>
    <mergeCell ref="A28:H28"/>
    <mergeCell ref="A37:H37"/>
    <mergeCell ref="A38:H38"/>
    <mergeCell ref="A44:H44"/>
    <mergeCell ref="A45:H45"/>
    <mergeCell ref="A49:H49"/>
    <mergeCell ref="A50:H50"/>
    <mergeCell ref="A54:H54"/>
  </mergeCells>
  <printOptions horizontalCentered="1"/>
  <pageMargins left="0.7875" right="0.5902777777777778" top="0.5902777777777778" bottom="0.5902777777777778" header="0" footer="0.5118055555555555"/>
  <pageSetup fitToHeight="8" fitToWidth="1" horizontalDpi="300" verticalDpi="300" orientation="portrait" paperSize="9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62.625" style="176" customWidth="1"/>
    <col min="2" max="6" width="14.375" style="176" customWidth="1"/>
    <col min="7" max="16384" width="9.125" style="176" customWidth="1"/>
  </cols>
  <sheetData>
    <row r="1" spans="1:6" s="179" customFormat="1" ht="18" customHeight="1">
      <c r="A1" s="177"/>
      <c r="B1" s="178"/>
      <c r="F1" s="180" t="s">
        <v>0</v>
      </c>
    </row>
    <row r="2" spans="1:6" s="179" customFormat="1" ht="18" customHeight="1">
      <c r="A2" s="177"/>
      <c r="B2" s="178"/>
      <c r="F2" s="180" t="s">
        <v>1</v>
      </c>
    </row>
    <row r="3" spans="1:6" s="179" customFormat="1" ht="18" customHeight="1">
      <c r="A3" s="177"/>
      <c r="B3" s="178"/>
      <c r="F3" s="7" t="s">
        <v>2</v>
      </c>
    </row>
    <row r="4" spans="1:6" s="179" customFormat="1" ht="18" customHeight="1">
      <c r="A4" s="177"/>
      <c r="B4" s="178"/>
      <c r="F4" s="7" t="s">
        <v>154</v>
      </c>
    </row>
    <row r="5" spans="1:6" s="183" customFormat="1" ht="13.5">
      <c r="A5" s="181"/>
      <c r="B5" s="182"/>
      <c r="F5" s="180" t="s">
        <v>286</v>
      </c>
    </row>
    <row r="8" spans="1:6" ht="87" customHeight="1">
      <c r="A8" s="184" t="s">
        <v>287</v>
      </c>
      <c r="B8" s="184"/>
      <c r="C8" s="184"/>
      <c r="D8" s="184"/>
      <c r="E8" s="184"/>
      <c r="F8" s="184"/>
    </row>
    <row r="9" spans="1:6" ht="15">
      <c r="A9" s="185"/>
      <c r="B9" s="128"/>
      <c r="C9" s="128"/>
      <c r="D9" s="128"/>
      <c r="E9" s="128"/>
      <c r="F9" s="128"/>
    </row>
    <row r="10" spans="1:6" s="187" customFormat="1" ht="36.75" customHeight="1">
      <c r="A10" s="186" t="s">
        <v>288</v>
      </c>
      <c r="B10" s="186" t="s">
        <v>289</v>
      </c>
      <c r="C10" s="186" t="s">
        <v>290</v>
      </c>
      <c r="D10" s="186" t="s">
        <v>291</v>
      </c>
      <c r="E10" s="186" t="s">
        <v>292</v>
      </c>
      <c r="F10" s="186"/>
    </row>
    <row r="11" spans="1:6" s="187" customFormat="1" ht="65.25" customHeight="1">
      <c r="A11" s="186"/>
      <c r="B11" s="186"/>
      <c r="C11" s="186"/>
      <c r="D11" s="186"/>
      <c r="E11" s="186" t="s">
        <v>293</v>
      </c>
      <c r="F11" s="186" t="s">
        <v>294</v>
      </c>
    </row>
    <row r="12" spans="1:6" ht="60.75" customHeight="1">
      <c r="A12" s="188" t="s">
        <v>295</v>
      </c>
      <c r="B12" s="189" t="s">
        <v>296</v>
      </c>
      <c r="C12" s="189">
        <v>2015</v>
      </c>
      <c r="D12" s="190">
        <v>1000</v>
      </c>
      <c r="E12" s="190">
        <v>100</v>
      </c>
      <c r="F12" s="190">
        <f>E12*40</f>
        <v>4000</v>
      </c>
    </row>
    <row r="13" spans="1:6" ht="27.75" customHeight="1">
      <c r="A13" s="191" t="s">
        <v>297</v>
      </c>
      <c r="B13" s="191"/>
      <c r="C13" s="191"/>
      <c r="D13" s="192"/>
      <c r="E13" s="192">
        <f>E12</f>
        <v>100</v>
      </c>
      <c r="F13" s="192">
        <f>F12</f>
        <v>4000</v>
      </c>
    </row>
    <row r="14" spans="1:6" ht="15">
      <c r="A14" s="185"/>
      <c r="B14" s="128"/>
      <c r="C14" s="128"/>
      <c r="D14" s="128"/>
      <c r="E14" s="128"/>
      <c r="F14" s="128"/>
    </row>
    <row r="15" spans="1:6" ht="15">
      <c r="A15" s="193" t="s">
        <v>298</v>
      </c>
      <c r="B15" s="193"/>
      <c r="C15" s="193"/>
      <c r="D15" s="193"/>
      <c r="E15" s="193"/>
      <c r="F15" s="193"/>
    </row>
  </sheetData>
  <sheetProtection selectLockedCells="1" selectUnlockedCells="1"/>
  <mergeCells count="7">
    <mergeCell ref="A8:F8"/>
    <mergeCell ref="A10:A11"/>
    <mergeCell ref="B10:B11"/>
    <mergeCell ref="C10:C11"/>
    <mergeCell ref="D10:D11"/>
    <mergeCell ref="E10:F10"/>
    <mergeCell ref="A15:F15"/>
  </mergeCells>
  <printOptions horizontalCentered="1"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Sovet2</cp:lastModifiedBy>
  <cp:lastPrinted>2014-09-11T11:50:57Z</cp:lastPrinted>
  <dcterms:created xsi:type="dcterms:W3CDTF">2005-01-27T05:42:29Z</dcterms:created>
  <dcterms:modified xsi:type="dcterms:W3CDTF">2014-09-12T04:59:19Z</dcterms:modified>
  <cp:category/>
  <cp:version/>
  <cp:contentType/>
  <cp:contentStatus/>
</cp:coreProperties>
</file>