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96" yWindow="372" windowWidth="15456" windowHeight="7260" tabRatio="850" activeTab="11"/>
  </bookViews>
  <sheets>
    <sheet name="Пр. 1  Источники" sheetId="1" r:id="rId1"/>
    <sheet name="Пр.2. Доходы" sheetId="2" r:id="rId2"/>
    <sheet name="Пр.3 ФП" sheetId="3" r:id="rId3"/>
    <sheet name="Пр.4 ГАД" sheetId="4" r:id="rId4"/>
    <sheet name="Пр.5 Раз.,Подразд" sheetId="5" r:id="rId5"/>
    <sheet name="Пр.6 по прогр.." sheetId="6" r:id="rId6"/>
    <sheet name="Пр.7 Р.П. ЦС. ВР" sheetId="7" r:id="rId7"/>
    <sheet name="Пр.8 Гл.расп" sheetId="8" r:id="rId8"/>
    <sheet name="Пр.9 Вед." sheetId="9" r:id="rId9"/>
    <sheet name="Пр.10 Заимств." sheetId="10" r:id="rId10"/>
    <sheet name="Пр.11 ГАИ" sheetId="11" r:id="rId11"/>
    <sheet name="Пр.12 Межбюдж." sheetId="12" r:id="rId12"/>
  </sheets>
  <externalReferences>
    <externalReference r:id="rId15"/>
  </externalReferences>
  <definedNames>
    <definedName name="_xlnm._FilterDatabase" localSheetId="6" hidden="1">'Пр.7 Р.П. ЦС. ВР'!$A$10:$E$409</definedName>
    <definedName name="_xlnm._FilterDatabase" localSheetId="8" hidden="1">'Пр.9 Вед.'!$A$10:$F$410</definedName>
    <definedName name="_xlnm.Print_Titles" localSheetId="4">'Пр.5 Раз.,Подразд'!$10:$11</definedName>
    <definedName name="_xlnm.Print_Area" localSheetId="6">'Пр.7 Р.П. ЦС. ВР'!$A$1:$F$410</definedName>
    <definedName name="_xlnm.Print_Area" localSheetId="8">'Пр.9 Вед.'!$A$1:$G$411</definedName>
  </definedNames>
  <calcPr fullCalcOnLoad="1"/>
</workbook>
</file>

<file path=xl/comments7.xml><?xml version="1.0" encoding="utf-8"?>
<comments xmlns="http://schemas.openxmlformats.org/spreadsheetml/2006/main">
  <authors>
    <author>Кравцова</author>
    <author>Елена Кравцова</author>
  </authors>
  <commentList>
    <comment ref="E249" authorId="0">
      <text>
        <r>
          <rPr>
            <b/>
            <sz val="8"/>
            <rFont val="Tahoma"/>
            <family val="2"/>
          </rPr>
          <t>Кравцова:</t>
        </r>
        <r>
          <rPr>
            <sz val="8"/>
            <rFont val="Tahoma"/>
            <family val="2"/>
          </rPr>
          <t xml:space="preserve">
3700,0-освещение
800-обслуживание</t>
        </r>
      </text>
    </comment>
    <comment ref="E148" authorId="1">
      <text>
        <r>
          <rPr>
            <b/>
            <sz val="9"/>
            <rFont val="Tahoma"/>
            <family val="2"/>
          </rPr>
          <t>Елена Кравцова:</t>
        </r>
        <r>
          <rPr>
            <sz val="9"/>
            <rFont val="Tahoma"/>
            <family val="2"/>
          </rPr>
          <t xml:space="preserve">
автостоянка
</t>
        </r>
      </text>
    </comment>
    <comment ref="E273" authorId="1">
      <text>
        <r>
          <rPr>
            <b/>
            <sz val="9"/>
            <rFont val="Tahoma"/>
            <family val="2"/>
          </rPr>
          <t>Елена Кравцова:</t>
        </r>
        <r>
          <rPr>
            <sz val="9"/>
            <rFont val="Tahoma"/>
            <family val="2"/>
          </rPr>
          <t xml:space="preserve">
Рынок</t>
        </r>
      </text>
    </comment>
    <comment ref="E342" authorId="1">
      <text>
        <r>
          <rPr>
            <b/>
            <sz val="9"/>
            <rFont val="Tahoma"/>
            <family val="2"/>
          </rPr>
          <t>Елена Кравцова:</t>
        </r>
        <r>
          <rPr>
            <sz val="9"/>
            <rFont val="Tahoma"/>
            <family val="2"/>
          </rPr>
          <t xml:space="preserve">
алтарь отечества</t>
        </r>
      </text>
    </comment>
  </commentList>
</comments>
</file>

<file path=xl/comments9.xml><?xml version="1.0" encoding="utf-8"?>
<comments xmlns="http://schemas.openxmlformats.org/spreadsheetml/2006/main">
  <authors>
    <author>Елена Кравцова</author>
    <author>Кравцова</author>
  </authors>
  <commentList>
    <comment ref="F149" authorId="0">
      <text>
        <r>
          <rPr>
            <b/>
            <sz val="9"/>
            <rFont val="Tahoma"/>
            <family val="2"/>
          </rPr>
          <t>Елена Кравцова:</t>
        </r>
        <r>
          <rPr>
            <sz val="9"/>
            <rFont val="Tahoma"/>
            <family val="2"/>
          </rPr>
          <t xml:space="preserve">
автостоянка
</t>
        </r>
      </text>
    </comment>
    <comment ref="F250" authorId="1">
      <text>
        <r>
          <rPr>
            <b/>
            <sz val="8"/>
            <rFont val="Tahoma"/>
            <family val="2"/>
          </rPr>
          <t>Кравцова:</t>
        </r>
        <r>
          <rPr>
            <sz val="8"/>
            <rFont val="Tahoma"/>
            <family val="2"/>
          </rPr>
          <t xml:space="preserve">
3700,0-освещение
800-обслуживание</t>
        </r>
      </text>
    </comment>
    <comment ref="F274" authorId="0">
      <text>
        <r>
          <rPr>
            <b/>
            <sz val="9"/>
            <rFont val="Tahoma"/>
            <family val="2"/>
          </rPr>
          <t>Елена Кравцова:</t>
        </r>
        <r>
          <rPr>
            <sz val="9"/>
            <rFont val="Tahoma"/>
            <family val="2"/>
          </rPr>
          <t xml:space="preserve">
Рынок</t>
        </r>
      </text>
    </comment>
    <comment ref="F343" authorId="0">
      <text>
        <r>
          <rPr>
            <b/>
            <sz val="9"/>
            <rFont val="Tahoma"/>
            <family val="2"/>
          </rPr>
          <t>Елена Кравцова:</t>
        </r>
        <r>
          <rPr>
            <sz val="9"/>
            <rFont val="Tahoma"/>
            <family val="2"/>
          </rPr>
          <t xml:space="preserve">
алтарь отечества</t>
        </r>
      </text>
    </comment>
  </commentList>
</comments>
</file>

<file path=xl/sharedStrings.xml><?xml version="1.0" encoding="utf-8"?>
<sst xmlns="http://schemas.openxmlformats.org/spreadsheetml/2006/main" count="4159" uniqueCount="866">
  <si>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</si>
  <si>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</si>
  <si>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</si>
  <si>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</si>
  <si>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</si>
  <si>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</si>
  <si>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</si>
  <si>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 xml:space="preserve">2 02 02008 13 0000 151
</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</si>
  <si>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</si>
  <si>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</si>
  <si>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</si>
  <si>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</si>
  <si>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</si>
  <si>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</si>
  <si>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</si>
  <si>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</si>
  <si>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</si>
  <si>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</si>
  <si>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</si>
  <si>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</si>
  <si>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(приложение  4)</t>
  </si>
  <si>
    <t>Код бюджетной классификации РФ</t>
  </si>
  <si>
    <t xml:space="preserve">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области </t>
  </si>
  <si>
    <t>администратор доходов</t>
  </si>
  <si>
    <t>код экономической классификации доходов</t>
  </si>
  <si>
    <t xml:space="preserve">Администрация муниципального образования Новоладожское городское поселение Волховского муниципального района Ленинградской  области </t>
  </si>
  <si>
    <t>1 11 03050 13 0000 120</t>
  </si>
  <si>
    <t>Проценты, полученные от предоставления бюджетных кредитов внутри страны за счет средств бюджетов городских поселений</t>
  </si>
  <si>
    <t>1 11 05025 13 0000 120</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</si>
  <si>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</si>
  <si>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</si>
  <si>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1 11 05035 13 0000 120</t>
  </si>
  <si>
    <t>1 11 08050 13 0000 120</t>
  </si>
  <si>
    <t>от 15 декабря  2016 года № 61</t>
  </si>
  <si>
    <t xml:space="preserve">от 15 декабря  2016 года № 61 </t>
  </si>
  <si>
    <t>от 15 декабря 2016 года № 61</t>
  </si>
  <si>
    <t>от 15  декабря 2016 года № 61</t>
  </si>
  <si>
    <t>Основное мероприятие "Энергосбережение и повышение энергетической эффективности на территории МО Новоладожское городское поселение"</t>
  </si>
  <si>
    <t>Подпрограмма "Газификация муниципального жилищного фонда, расположенного на территории МО Новоладожское городское поселение на 2017 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</si>
  <si>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Реализация мероприятий по обеспечению перевода жилого фонда на природный газ</t>
  </si>
  <si>
    <t xml:space="preserve">Установка  предупреждающих дорожных знаков, «Лежачих полицейских», ограждений, устройство дорожной разметки и освещения пешеходных переходов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</si>
  <si>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</si>
  <si>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 xml:space="preserve">Предоставление бюджетных инвестиций в объекты капитального строительства  собственности муниципальных образований  </t>
  </si>
  <si>
    <t xml:space="preserve">Проведение мероприятий, направленных на  профилактику терроризма и экстремизма </t>
  </si>
  <si>
    <t xml:space="preserve">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</si>
  <si>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</si>
  <si>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t>
  </si>
  <si>
    <t>Расходы на обеспечение деятельности муниципальных казенных учреждений</t>
  </si>
  <si>
    <t>Доплата к пенсиям муниципальных служащих</t>
  </si>
  <si>
    <t>Подпрограмма "Развитие информационого пространства в МО Новоладожское городское поселение на 2017 год"</t>
  </si>
  <si>
    <t xml:space="preserve">Резервный фонд администрации МО Новоладожского городского поселения </t>
  </si>
  <si>
    <t xml:space="preserve">Оценка недвижимости, признание прав и регулирование отношений по государственной и муниципальной собственности </t>
  </si>
  <si>
    <t xml:space="preserve">Содержание имущества казны  </t>
  </si>
  <si>
    <t xml:space="preserve">Ежегодный членский взнос в совет муниципальных образований </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</si>
  <si>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t>
  </si>
  <si>
    <t xml:space="preserve">Оказанием услуг средствами массовой информации органам местного самоуправления МО Новоладожское городское поселение  </t>
  </si>
  <si>
    <t xml:space="preserve">Реализация мероприятий по предупрежденюе и ликвидации последствий чрезвычайных ситуаций ,обеспечение безопасности людей на водоемах, создание технических средств оповещения населения </t>
  </si>
  <si>
    <t>Проведение мероприятий, направленных на  профилактику терроризма и экстремизма</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</si>
  <si>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</si>
  <si>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</si>
  <si>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</si>
  <si>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</si>
  <si>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</si>
  <si>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</si>
  <si>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</si>
  <si>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</si>
  <si>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</si>
  <si>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</si>
  <si>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</si>
  <si>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</si>
  <si>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</si>
  <si>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</si>
  <si>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</si>
  <si>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</si>
  <si>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</si>
  <si>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</si>
  <si>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</si>
  <si>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</si>
  <si>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</si>
  <si>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</si>
  <si>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</si>
  <si>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</si>
  <si>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</si>
  <si>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</si>
  <si>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</si>
  <si>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</si>
  <si>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</si>
  <si>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</si>
  <si>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</si>
  <si>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</si>
  <si>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</si>
  <si>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</si>
  <si>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</si>
  <si>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</si>
  <si>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</si>
  <si>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</si>
  <si>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</si>
  <si>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</si>
  <si>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</si>
  <si>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</si>
  <si>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</si>
  <si>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</si>
  <si>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</si>
  <si>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</si>
  <si>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</si>
  <si>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</si>
  <si>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</si>
  <si>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</si>
  <si>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</si>
  <si>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</si>
  <si>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</si>
  <si>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</si>
  <si>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</si>
  <si>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</si>
  <si>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</si>
  <si>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</si>
  <si>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</si>
  <si>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</si>
  <si>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</si>
  <si>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</si>
  <si>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</si>
  <si>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</si>
  <si>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</si>
  <si>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</si>
  <si>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</si>
  <si>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</si>
  <si>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</si>
  <si>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</si>
  <si>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</si>
  <si>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</si>
  <si>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</si>
  <si>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</si>
  <si>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</si>
  <si>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</si>
  <si>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</si>
  <si>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</si>
  <si>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</si>
  <si>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</si>
  <si>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</si>
  <si>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</si>
  <si>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</si>
  <si>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</si>
  <si>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</si>
  <si>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</si>
  <si>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</si>
  <si>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</si>
  <si>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</si>
  <si>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</si>
  <si>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</si>
  <si>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</si>
  <si>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</si>
  <si>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</si>
  <si>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</si>
  <si>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</si>
  <si>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</si>
  <si>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</si>
  <si>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</si>
  <si>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</si>
  <si>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</si>
  <si>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</si>
  <si>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</si>
  <si>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</si>
  <si>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</si>
  <si>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</si>
  <si>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</si>
  <si>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</si>
  <si>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</si>
  <si>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</si>
  <si>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</si>
  <si>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</si>
  <si>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</si>
  <si>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</si>
  <si>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</si>
  <si>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</si>
  <si>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</si>
  <si>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</si>
  <si>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</si>
  <si>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</si>
  <si>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</si>
  <si>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</si>
  <si>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</si>
  <si>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</si>
  <si>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</si>
  <si>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</si>
  <si>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</si>
  <si>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</si>
  <si>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</si>
  <si>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</si>
  <si>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</si>
  <si>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</si>
  <si>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</si>
  <si>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</si>
  <si>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</si>
  <si>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</si>
  <si>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</si>
  <si>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</si>
  <si>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</si>
  <si>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</si>
  <si>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</si>
  <si>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</si>
  <si>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</si>
  <si>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</si>
  <si>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</si>
  <si>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</si>
  <si>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</si>
  <si>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</si>
  <si>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</si>
  <si>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</si>
  <si>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</si>
  <si>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</si>
  <si>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</si>
  <si>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</si>
  <si>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</si>
  <si>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</si>
  <si>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</si>
  <si>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</si>
  <si>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</si>
  <si>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</si>
  <si>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</si>
  <si>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</si>
  <si>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</si>
  <si>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</si>
  <si>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</si>
  <si>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</si>
  <si>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</si>
  <si>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</si>
  <si>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</si>
  <si>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</si>
  <si>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</si>
  <si>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</si>
  <si>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</si>
  <si>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</si>
  <si>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</si>
  <si>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</si>
  <si>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</si>
  <si>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</si>
  <si>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</si>
  <si>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</si>
  <si>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</si>
  <si>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</si>
  <si>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</si>
  <si>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</si>
  <si>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</si>
  <si>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</si>
  <si>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</si>
  <si>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</si>
  <si>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</si>
  <si>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</si>
  <si>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</si>
  <si>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</si>
  <si>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</si>
  <si>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</si>
  <si>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</si>
  <si>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</si>
  <si>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</si>
  <si>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</si>
  <si>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</si>
  <si>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</si>
  <si>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</si>
  <si>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</si>
  <si>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</si>
  <si>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</si>
  <si>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</si>
  <si>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</si>
  <si>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</si>
  <si>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</si>
  <si>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</si>
  <si>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</si>
  <si>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</si>
  <si>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</si>
  <si>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</si>
  <si>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</si>
  <si>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</si>
  <si>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</si>
  <si>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</si>
  <si>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</si>
  <si>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</si>
  <si>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</si>
  <si>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</si>
  <si>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</si>
  <si>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</si>
  <si>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</si>
  <si>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</si>
  <si>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</si>
  <si>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</si>
  <si>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</si>
  <si>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</si>
  <si>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</si>
  <si>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</si>
  <si>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</si>
  <si>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</si>
  <si>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</si>
  <si>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</si>
  <si>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</si>
  <si>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</si>
  <si>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</si>
  <si>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</si>
  <si>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</si>
  <si>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</si>
  <si>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</si>
  <si>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</si>
  <si>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</si>
  <si>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</si>
  <si>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</si>
  <si>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</si>
  <si>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</si>
  <si>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</si>
  <si>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</si>
  <si>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</si>
  <si>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</si>
  <si>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</si>
  <si>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</si>
  <si>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</si>
  <si>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</si>
  <si>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</si>
  <si>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</si>
  <si>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</si>
  <si>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</si>
  <si>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</si>
  <si>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</si>
  <si>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</si>
  <si>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</si>
  <si>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</si>
  <si>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</si>
  <si>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</si>
  <si>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</si>
  <si>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</si>
  <si>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</si>
  <si>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</si>
  <si>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</si>
  <si>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</si>
  <si>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</si>
  <si>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</si>
  <si>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</si>
  <si>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</si>
  <si>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</si>
  <si>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</si>
  <si>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</si>
  <si>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</si>
  <si>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</si>
  <si>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</si>
  <si>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</si>
  <si>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</si>
  <si>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</si>
  <si>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</si>
  <si>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</si>
  <si>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</si>
  <si>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</si>
  <si>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</si>
  <si>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</si>
  <si>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</si>
  <si>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</si>
  <si>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</si>
  <si>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</si>
  <si>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</si>
  <si>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</si>
  <si>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</si>
  <si>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</si>
  <si>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</si>
  <si>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</si>
  <si>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</si>
  <si>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</si>
  <si>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</si>
  <si>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</si>
  <si>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</si>
  <si>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</si>
  <si>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</si>
  <si>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</si>
  <si>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</si>
  <si>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</si>
  <si>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</si>
  <si>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</si>
  <si>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</si>
  <si>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</si>
  <si>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</si>
  <si>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</si>
  <si>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</si>
  <si>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</si>
  <si>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</si>
  <si>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</si>
  <si>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</si>
  <si>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</si>
  <si>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</si>
  <si>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</si>
  <si>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</si>
  <si>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</si>
  <si>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</si>
  <si>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</si>
  <si>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</si>
  <si>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</si>
  <si>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</si>
  <si>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</si>
  <si>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</si>
  <si>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</si>
  <si>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</si>
  <si>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</si>
  <si>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</si>
  <si>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</si>
  <si>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</si>
  <si>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</si>
  <si>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</si>
  <si>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</si>
  <si>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</si>
  <si>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</si>
  <si>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</si>
  <si>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</si>
  <si>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</si>
  <si>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</si>
  <si>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</si>
  <si>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</si>
  <si>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</si>
  <si>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</si>
  <si>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</si>
  <si>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</si>
  <si>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</si>
  <si>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</si>
  <si>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</si>
  <si>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</si>
  <si>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</si>
  <si>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</si>
  <si>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</si>
  <si>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</si>
  <si>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</si>
  <si>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</si>
  <si>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</si>
  <si>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</si>
  <si>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</si>
  <si>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</si>
  <si>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</si>
  <si>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</si>
  <si>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</si>
  <si>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</si>
  <si>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</si>
  <si>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</si>
  <si>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</si>
  <si>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</si>
  <si>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</si>
  <si>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</si>
  <si>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</si>
  <si>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</si>
  <si>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</si>
  <si>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</si>
  <si>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</si>
  <si>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</si>
  <si>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 xml:space="preserve">Мероприятия по обеспечению сноса  расселяемых аварийных домов, сараев </t>
  </si>
  <si>
    <t>Подпрограмма "Ремонт жилых помещений, находящихсяв собственности  МО Новоладожское городское поселение в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</si>
  <si>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 xml:space="preserve">Мероприятия по ремонту жилых помещений, находящихсяв собственности МО Новоладожское городское поселение </t>
  </si>
  <si>
    <t xml:space="preserve">Предоставление бюджетных инвестиций в объекты капитального строительства  собственности муниципальных образований </t>
  </si>
  <si>
    <t>Подпрограмма "Оказание поддержки в 2017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</si>
  <si>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04 4 01 00000</t>
  </si>
  <si>
    <t xml:space="preserve">Обеспечение мероприятий по оказанию поддержки в 2017 году гражданам, пострадавшим в результате пожара муниципального жилищного фонда </t>
  </si>
  <si>
    <t>Мероприятия в области коммунального хозяйства</t>
  </si>
  <si>
    <t xml:space="preserve">Приобретение коммунальной техники </t>
  </si>
  <si>
    <t>Реализация мероприятий по газификации жилищного фонда</t>
  </si>
  <si>
    <t xml:space="preserve">Осуществление  прочих мероприятий по благоустройству  </t>
  </si>
  <si>
    <t xml:space="preserve">Доплата к пенсиям муниципальных служащих </t>
  </si>
  <si>
    <t xml:space="preserve">Реализация подпрограммы "ОЖМС" ФЦП "Жилище"  </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</si>
  <si>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2017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</si>
  <si>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2 02 19999 13 0000 151</t>
  </si>
  <si>
    <t>2 02 25064 13 0000 151</t>
  </si>
  <si>
    <t>2 02 20041 13 0000 151</t>
  </si>
  <si>
    <t>2 02 20051 13 0000 151</t>
  </si>
  <si>
    <t>2 02 20077 13 0000 151</t>
  </si>
  <si>
    <t>2 02 20216 13 0000 151</t>
  </si>
  <si>
    <t>2 02 29999 13 0000 151</t>
  </si>
  <si>
    <t>2 02 30024 13 0000 151</t>
  </si>
  <si>
    <t>2 02 45160 13 0000 151</t>
  </si>
  <si>
    <t>2 02 49999 13 0000 151</t>
  </si>
  <si>
    <t>2 02 90014 13 0000 151</t>
  </si>
  <si>
    <t>2 02 90024 13 0000 151</t>
  </si>
  <si>
    <t>2 02 90054 13 0000 151</t>
  </si>
  <si>
    <t>2 19 60010 13 0000 151</t>
  </si>
  <si>
    <t>Муниципальная программа "Общество и власть на 2017 год"</t>
  </si>
  <si>
    <t>Ремонт асфальтобетонного покрытия дорог</t>
  </si>
  <si>
    <t>Мероприятия по обеспечению мер пожарной безопасности</t>
  </si>
  <si>
    <t>Организация и проведение праздничных мероприятий</t>
  </si>
  <si>
    <t>Приобретение коммунальной техники</t>
  </si>
  <si>
    <t>Осуществление  прочих мероприятий по благоустройству</t>
  </si>
  <si>
    <t>Мероприятия в области ритуальных услуг</t>
  </si>
  <si>
    <t>Уличное освещение</t>
  </si>
  <si>
    <t>Мероприятия по обеспечению сноса  расселяемых аварийных домов</t>
  </si>
  <si>
    <t>Ежегодный членский взнос в совет муниципальных образований</t>
  </si>
  <si>
    <t>Оценка недвижимости, признание прав и регулирование отношений по государственной и муниципальной собственности</t>
  </si>
  <si>
    <t xml:space="preserve">Расходы на обеспечение деятельности муниципальных казенных учреждений </t>
  </si>
  <si>
    <t xml:space="preserve">Оказанием услуг средствами массовой информации органам местного самоуправления МО Новоладожское городское поселение </t>
  </si>
  <si>
    <t xml:space="preserve">Уличное освещение </t>
  </si>
  <si>
    <t xml:space="preserve">Мероприятия в области ритуальных услуг </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</si>
  <si>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</si>
  <si>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1 11 09045 13 0000 120</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</si>
  <si>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</si>
  <si>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</si>
  <si>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1 13 01995 13 0000 130</t>
  </si>
  <si>
    <t>Прочие доходы от оказания платных услуг (работ) получателями средств бюджетов городских поселений</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</si>
  <si>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</si>
  <si>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</si>
  <si>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</si>
  <si>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</si>
  <si>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</si>
  <si>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1 14 02053 13 0000 410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</si>
  <si>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</si>
  <si>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</si>
  <si>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1 14 04050 13 0000 420</t>
  </si>
  <si>
    <t>Доходы от продажи нематериальных активов, находящихся в собственности городских поселений</t>
  </si>
  <si>
    <t>1 14 06025 13 0000 430</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</si>
  <si>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</si>
  <si>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</si>
  <si>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</si>
  <si>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</si>
  <si>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1 15 02050 13 0000 140</t>
  </si>
  <si>
    <t>Платежи, взимаемые органами местного самоуправления (организациями) городских поселений за выполнение определенных функций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</si>
  <si>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</si>
  <si>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</si>
  <si>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</si>
  <si>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</si>
  <si>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</si>
  <si>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</si>
  <si>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1 17 05050 13 0000 180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</si>
  <si>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</si>
  <si>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Дотации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</si>
  <si>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</si>
  <si>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Прочие дотации бюджетам городских поселений</t>
  </si>
  <si>
    <t>2 02 02008 13 0000 151</t>
  </si>
  <si>
    <t>Субсидии бюджетам городских поселений на обеспечение жильем молодых семей</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</si>
  <si>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</si>
  <si>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</si>
  <si>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поселений на реализацию федеральных целевых программ</t>
  </si>
  <si>
    <t>Субсидии бюджетам городских поселений на софинансирование капитальных вложений в объекты муниципальной собственности</t>
  </si>
  <si>
    <t>2 02 02078 13 0000 151</t>
  </si>
  <si>
    <t>Субсидии бюджетам городских поселений на бюджетные инвестиции для модернизации объектов коммунальной инфраструктуры</t>
  </si>
  <si>
    <t>2 02 02080 13 0000 151</t>
  </si>
  <si>
    <t>Субсидии бюджетам городских поселений для обеспечения земельных участков коммунальной инфраструктурой в целях жилищного строительства</t>
  </si>
  <si>
    <t>2 02 02088 13 0000 151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</si>
  <si>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</si>
  <si>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2 02 02088 13 0001 151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</si>
  <si>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</si>
  <si>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2 02 02088 13 0002 151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</si>
  <si>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</si>
  <si>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</si>
  <si>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</si>
  <si>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</si>
  <si>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2 02 02089 13 0001 151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</si>
  <si>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</si>
  <si>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</si>
  <si>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</si>
  <si>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</si>
  <si>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2 02 02102 13 0000 151</t>
  </si>
  <si>
    <t>Субсидии бюджетам городских поселений на закупку автотранспортных средств и коммунальной техники</t>
  </si>
  <si>
    <t>2 02 02132 13 0000 151</t>
  </si>
  <si>
    <t>Субсидии бюджетам городских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</si>
  <si>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</si>
  <si>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</si>
  <si>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</si>
  <si>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Субвенции бюджетам городских поселений на выполнение передаваемых полномочий субъектов Российской Федерации </t>
  </si>
  <si>
    <t>2 02 04012 13 0000 151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</si>
  <si>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</si>
  <si>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</si>
  <si>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 от федерального бюджета</t>
  </si>
  <si>
    <t xml:space="preserve">Прочие безвозмездные поступления в бюджеты городских поселений от бюджетов субъектов Российской Федерации </t>
  </si>
  <si>
    <t>Прочие безвозмездные поступления в бюджеты городских поселений от бюджетов муниципальных районов</t>
  </si>
  <si>
    <t>(приложение 8)</t>
  </si>
  <si>
    <t>№ п/п</t>
  </si>
  <si>
    <t>Код ГРБС</t>
  </si>
  <si>
    <t>1</t>
  </si>
  <si>
    <t>Администрация муниципального образования Новоладожское городское поселение Волховского муниципального района Ленинградской области</t>
  </si>
  <si>
    <t>(приложение 10)</t>
  </si>
  <si>
    <t>Кредиты от кредитных организаций</t>
  </si>
  <si>
    <t>Итого</t>
  </si>
  <si>
    <t>Получение кредитов от кредитных организаций бюджетами поселений в валюте Российской Федерации</t>
  </si>
  <si>
    <t>Погашение  бюджетами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</si>
  <si>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</si>
  <si>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</si>
  <si>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поселений</t>
  </si>
  <si>
    <t>Уменьшение прочих остатков денежных средств бюджетов поселений</t>
  </si>
  <si>
    <t>Наименование КЦСР</t>
  </si>
  <si>
    <t>Наименование получателя</t>
  </si>
  <si>
    <t>Сумма</t>
  </si>
  <si>
    <t xml:space="preserve">Иные межбюджетные трансферты на осуществление полномочий Контрольно-счетного органа Волховского муниципального района
</t>
  </si>
  <si>
    <t>Волховский муниципальный район</t>
  </si>
  <si>
    <t>ИТОГО</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</si>
  <si>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</si>
  <si>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</si>
  <si>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</si>
  <si>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</si>
  <si>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</si>
  <si>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</si>
  <si>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</si>
  <si>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</si>
  <si>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</si>
  <si>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</si>
  <si>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</si>
  <si>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</si>
  <si>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</si>
  <si>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</si>
  <si>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</si>
  <si>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</si>
  <si>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</si>
  <si>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</si>
  <si>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</si>
  <si>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</si>
  <si>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</si>
  <si>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</si>
  <si>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</si>
  <si>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</si>
  <si>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</si>
  <si>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</si>
  <si>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</si>
  <si>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</si>
  <si>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</si>
  <si>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67 3 01 00000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</si>
  <si>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</si>
  <si>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</si>
  <si>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</si>
  <si>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</si>
  <si>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</si>
  <si>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</si>
  <si>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</si>
  <si>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</si>
  <si>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</si>
  <si>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</si>
  <si>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</si>
  <si>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</si>
  <si>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</si>
  <si>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</si>
  <si>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</si>
  <si>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</si>
  <si>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</si>
  <si>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</si>
  <si>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</si>
  <si>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</si>
  <si>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</si>
  <si>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</si>
  <si>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</si>
  <si>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</si>
  <si>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</si>
  <si>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</si>
  <si>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</si>
  <si>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</si>
  <si>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</si>
  <si>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</si>
  <si>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</si>
  <si>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</si>
  <si>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</si>
  <si>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</si>
  <si>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</si>
  <si>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</si>
  <si>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</si>
  <si>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</si>
  <si>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</si>
  <si>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</si>
  <si>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</si>
  <si>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</si>
  <si>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</si>
  <si>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</si>
  <si>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</si>
  <si>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</si>
  <si>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</si>
  <si>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</si>
  <si>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</si>
  <si>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</si>
  <si>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</si>
  <si>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</si>
  <si>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</si>
  <si>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</si>
  <si>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</si>
  <si>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</si>
  <si>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</si>
  <si>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</si>
  <si>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</si>
  <si>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</si>
  <si>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</si>
  <si>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</si>
  <si>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</si>
  <si>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Основное мероприятие "Ремонт жилых помещений, находящихсяв собственности"</t>
  </si>
  <si>
    <t>01 1 01 00000</t>
  </si>
  <si>
    <t>01 1 00 00000</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</si>
  <si>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</si>
  <si>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</si>
  <si>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</si>
  <si>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</si>
  <si>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</si>
  <si>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</si>
  <si>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</si>
  <si>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</si>
  <si>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</si>
  <si>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</si>
  <si>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</si>
  <si>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</si>
  <si>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</si>
  <si>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</si>
  <si>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</si>
  <si>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</si>
  <si>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</si>
  <si>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</si>
  <si>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</si>
  <si>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</si>
  <si>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</si>
  <si>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</si>
  <si>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</si>
  <si>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</si>
  <si>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</si>
  <si>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</si>
  <si>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</si>
  <si>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</si>
  <si>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</si>
  <si>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</si>
  <si>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</si>
  <si>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</si>
  <si>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</si>
  <si>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</si>
  <si>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</si>
  <si>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</si>
  <si>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</si>
  <si>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</si>
  <si>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</si>
  <si>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</si>
  <si>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</si>
  <si>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</si>
  <si>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</si>
  <si>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</si>
  <si>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</si>
  <si>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</si>
  <si>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</si>
  <si>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</si>
  <si>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</si>
  <si>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</si>
  <si>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</si>
  <si>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Предельная величина на 01.01.2017 г.</t>
  </si>
  <si>
    <t>01 02 00 00 13 0000 710</t>
  </si>
  <si>
    <t>01 02 00 00 13 0000 810</t>
  </si>
  <si>
    <t>01 03 01 00 13 0000 710</t>
  </si>
  <si>
    <t>01 05 02 01 13 0000 510</t>
  </si>
  <si>
    <t>(приложение 12)</t>
  </si>
  <si>
    <t>(приложение  11)</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</si>
  <si>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</si>
  <si>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</si>
  <si>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</si>
  <si>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</si>
  <si>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</si>
  <si>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 xml:space="preserve"> 1 14 01050 13 0000 410</t>
  </si>
  <si>
    <t>1 06 06043 13 0000 110</t>
  </si>
  <si>
    <t>1 06 06033 13 0000 110</t>
  </si>
  <si>
    <t>12 0 00 00000</t>
  </si>
  <si>
    <t>12 1 00 00000</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</si>
  <si>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</si>
  <si>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</si>
  <si>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</si>
  <si>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</si>
  <si>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</si>
  <si>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</si>
  <si>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</si>
  <si>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</si>
  <si>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</si>
  <si>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</si>
  <si>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</si>
  <si>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</si>
  <si>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</si>
  <si>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</si>
  <si>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</si>
  <si>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</si>
  <si>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</si>
  <si>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</si>
  <si>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</si>
  <si>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</si>
  <si>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</si>
  <si>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</si>
  <si>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</si>
  <si>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</si>
  <si>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</si>
  <si>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</si>
  <si>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</si>
  <si>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</si>
  <si>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</si>
  <si>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</si>
  <si>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</si>
  <si>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</si>
  <si>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</si>
  <si>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</si>
  <si>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</si>
  <si>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</si>
  <si>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</si>
  <si>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</si>
  <si>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</si>
  <si>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</si>
  <si>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</si>
  <si>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</si>
  <si>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</si>
  <si>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</si>
  <si>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</si>
  <si>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</si>
  <si>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</si>
  <si>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03 1 01 10140</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</si>
  <si>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</si>
  <si>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</si>
  <si>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</si>
  <si>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</si>
  <si>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</si>
  <si>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</si>
  <si>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</si>
  <si>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</si>
  <si>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</si>
  <si>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Субсидии  на мероприятия, направленные безаварийную работу объектов водоснабжения и водотведения</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</si>
  <si>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</si>
  <si>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</si>
  <si>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</si>
  <si>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</si>
  <si>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</si>
  <si>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</si>
  <si>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</si>
  <si>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</si>
  <si>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</si>
  <si>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</si>
  <si>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</si>
  <si>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</si>
  <si>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</si>
  <si>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</si>
  <si>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</si>
  <si>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</si>
  <si>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</si>
  <si>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</si>
  <si>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</si>
  <si>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</si>
  <si>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Cубсидии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</si>
  <si>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Субсидии на реализацию подпрограммы "ОЖМС" ФЦП "Жилище" на 2015-2020 годы за счет средств федерального бюджета</t>
  </si>
  <si>
    <t>Субсидии на реализацию подпрограммы "ОЖМС" ФЦП "Жилище" на 2015-2020 годы за счет средств областного бюджета</t>
  </si>
  <si>
    <t>Субсидии гражданам на приобретение жилья</t>
  </si>
  <si>
    <t>налоговые</t>
  </si>
  <si>
    <t>неналоговые</t>
  </si>
  <si>
    <t>должно быть по нормативу</t>
  </si>
  <si>
    <t>норматив</t>
  </si>
  <si>
    <t>по нормативу</t>
  </si>
  <si>
    <t>ГС-500,00- обслуживание</t>
  </si>
  <si>
    <t>67 2 01 00150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</si>
  <si>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</si>
  <si>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2017 год</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</si>
  <si>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по кодам видов доходов, подвидов доходов, классификации операций сектора государственного управления, относящиеся к доходам бюджета на 2017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</si>
  <si>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2017 год</t>
  </si>
  <si>
    <t>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области на  2017 год</t>
  </si>
  <si>
    <t xml:space="preserve">Распределение бюджетных ассигнований по разделам, подразделам классификации расходов бюджетов на 2017 год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</si>
  <si>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группам и подгруппам видов расходов, а также по разделам и подразделам классификации расходов бюджетов на 2017 год</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</si>
  <si>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группам и подруппам видов расходов классификации расходов бюджета на 2017 год</t>
  </si>
  <si>
    <t>Перечень главных распорядителей, распорядителей средств  бюджета МО Новоладожского городского поселения на 2017 год</t>
  </si>
  <si>
    <t>Ведомственная структура расходов бюджета  МО Новоладожское городское поселение   на 2017 год</t>
  </si>
  <si>
    <t xml:space="preserve">Программа муниципальных заимствований МО Новоладожского городского поселения на 2017 год    </t>
  </si>
  <si>
    <t>Объем привлечения в 2017 году</t>
  </si>
  <si>
    <t>Объем погашения в 2017 году</t>
  </si>
  <si>
    <t>Предельная величина на 01.01.2018 г.</t>
  </si>
  <si>
    <t>Главные администраторы источников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2017 год</t>
  </si>
  <si>
    <t xml:space="preserve">Межбюджетные трансферты, передаваемые муниципальным образованием Новоладожское городское поселение Волховского муниципального района Ленинградской областина  на 2017 год    </t>
  </si>
  <si>
    <t>2 02 15001 13 0000 151</t>
  </si>
  <si>
    <t xml:space="preserve"> 2 02 35118 13 0000 151</t>
  </si>
  <si>
    <t>2 02 15002 13 0000 151</t>
  </si>
  <si>
    <t>2 02 35118 13 0000 151</t>
  </si>
  <si>
    <t xml:space="preserve">Обеспечение мероприятий по оказанию поддержки  гражданам, пострадавшим в результате пожара муниципального жилищного фонда </t>
  </si>
  <si>
    <t>04 4 01  10210</t>
  </si>
  <si>
    <t>Основное мероприятие "Оказанию поддержки  гражданам, пострадавшим в результате пожара муниципального жилищного фонда "</t>
  </si>
  <si>
    <t>Подпрограмма «Оказание поддержки в 2017 году гражданам, пострадавшим в результате пожара муниципального жилищного фонда"</t>
  </si>
  <si>
    <t>04 4 00 00000</t>
  </si>
  <si>
    <t>Организация и проведение праздничных мероприятий Новоладожского городского поселения</t>
  </si>
  <si>
    <t>06 3 01 S4370</t>
  </si>
  <si>
    <t>06 3 01 74370</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</si>
  <si>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2017 год"</t>
  </si>
  <si>
    <t>Подпрограмма "Ремонт жилых помещений, находящихсяв собственности  МО Новоладожское городское поселение в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</si>
  <si>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Ремонт жилых помещений, находящихсяв собственности  МО Новоладожское городское поселение</t>
  </si>
  <si>
    <t>Подпрограмма "Энергосбережение и повышение энергетической эффективности на территории МО Новоладожское городское поселение на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</si>
  <si>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 xml:space="preserve">Реализация мероприятий по повышению надежности и энергетической эффективности в системах теплоснабжения </t>
  </si>
  <si>
    <t>01 2 01 00000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</si>
</sst>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 numFmtId="212" formatCode="_-* #,##0.000000000000_р_._-;\-* #,##0.000000000000_р_._-;_-* &quot;-&quot;??_р_._-;_-@_-"/>
    <numFmt numFmtId="213" formatCode="_-* #,##0.0000000000000_р_._-;\-* #,##0.0000000000000_р_._-;_-* &quot;-&quot;??_р_._-;_-@_-"/>
    <numFmt numFmtId="214" formatCode="_-* #,##0.00000000000000_р_._-;\-* #,##0.00000000000000_р_._-;_-* &quot;-&quot;??_р_._-;_-@_-"/>
    <numFmt numFmtId="215" formatCode="_-* #,##0.000000000000000_р_._-;\-* #,##0.000000000000000_р_._-;_-* &quot;-&quot;??_р_._-;_-@_-"/>
  </numFmts>
  <fonts count="6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sz val="11"/>
      <color indexed="8"/>
      <name val="Times New Roman"/>
      <family val="1"/>
    </font>
    <font>
      <b/>
      <i/>
      <sz val="12"/>
      <color indexed="8"/>
      <name val="Times New Roman"/>
      <family val="1"/>
    </font>
    <font>
      <b/>
      <sz val="13"/>
      <color indexed="8"/>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thin"/>
      <right style="thin"/>
      <top>
        <color indexed="63"/>
      </top>
      <bottom style="thin"/>
    </border>
    <border>
      <left style="medium"/>
      <right>
        <color indexed="63"/>
      </right>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4"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9" fillId="4" borderId="0" applyNumberFormat="0" applyBorder="0" applyAlignment="0" applyProtection="0"/>
  </cellStyleXfs>
  <cellXfs count="571">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50"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1" fillId="0" borderId="0" xfId="0" applyFont="1" applyFill="1" applyAlignment="1">
      <alignment wrapText="1"/>
    </xf>
    <xf numFmtId="171"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1"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171" fontId="48" fillId="0" borderId="0" xfId="0" applyNumberFormat="1" applyFont="1" applyFill="1" applyAlignment="1">
      <alignment/>
    </xf>
    <xf numFmtId="0" fontId="52"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171"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65"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3" fillId="0" borderId="0" xfId="0" applyFont="1" applyFill="1" applyAlignment="1">
      <alignment/>
    </xf>
    <xf numFmtId="171" fontId="52"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171" fontId="19" fillId="0" borderId="0" xfId="0" applyNumberFormat="1" applyFont="1" applyFill="1" applyAlignment="1">
      <alignment/>
    </xf>
    <xf numFmtId="171"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171" fontId="17" fillId="0" borderId="0" xfId="0" applyNumberFormat="1" applyFont="1" applyFill="1" applyAlignment="1">
      <alignment/>
    </xf>
    <xf numFmtId="171" fontId="19" fillId="0" borderId="0" xfId="0" applyNumberFormat="1" applyFont="1" applyFill="1" applyAlignment="1">
      <alignment horizontal="center"/>
    </xf>
    <xf numFmtId="171"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4"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1" xfId="53" applyFont="1" applyFill="1" applyBorder="1" applyAlignment="1">
      <alignment horizontal="justify" vertical="center"/>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1"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72" fontId="9" fillId="0" borderId="0" xfId="53" applyNumberFormat="1" applyFont="1" applyFill="1" applyAlignment="1">
      <alignment horizontal="right" vertical="center"/>
      <protection/>
    </xf>
    <xf numFmtId="0" fontId="9" fillId="0" borderId="0" xfId="53"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pplyFill="1" applyAlignment="1">
      <alignment horizontal="justify" vertical="center"/>
      <protection/>
    </xf>
    <xf numFmtId="0" fontId="11" fillId="0" borderId="0" xfId="53" applyFont="1" applyFill="1">
      <alignment/>
      <protection/>
    </xf>
    <xf numFmtId="0" fontId="11" fillId="0" borderId="0" xfId="53" applyFont="1" applyFill="1" applyAlignment="1">
      <alignment horizontal="center" vertical="center"/>
      <protection/>
    </xf>
    <xf numFmtId="0" fontId="11" fillId="0" borderId="0" xfId="53" applyFont="1" applyFill="1" applyAlignment="1">
      <alignment horizontal="justify" vertical="center"/>
      <protection/>
    </xf>
    <xf numFmtId="0" fontId="11" fillId="0" borderId="25" xfId="53" applyFont="1" applyFill="1" applyBorder="1" applyAlignment="1">
      <alignment horizontal="center" vertical="center" wrapText="1"/>
      <protection/>
    </xf>
    <xf numFmtId="0" fontId="11" fillId="0" borderId="37"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9" fillId="0" borderId="0" xfId="53" applyFont="1" applyFill="1" applyAlignment="1">
      <alignment vertical="top"/>
      <protection/>
    </xf>
    <xf numFmtId="0" fontId="9" fillId="0" borderId="11" xfId="53" applyNumberFormat="1" applyFont="1" applyFill="1" applyBorder="1" applyAlignment="1">
      <alignment horizontal="justify" vertical="center"/>
      <protection/>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0" fontId="9" fillId="0" borderId="0" xfId="53" applyFont="1" applyFill="1" applyBorder="1" applyAlignment="1">
      <alignment horizontal="justify" vertical="center"/>
      <protection/>
    </xf>
    <xf numFmtId="0" fontId="4" fillId="0" borderId="0" xfId="53" applyFont="1" applyFill="1" applyBorder="1" applyAlignment="1">
      <alignment horizontal="center" vertical="center" wrapText="1"/>
      <protection/>
    </xf>
    <xf numFmtId="0" fontId="4" fillId="0" borderId="0" xfId="53" applyFont="1" applyFill="1" applyBorder="1" applyAlignment="1">
      <alignment horizontal="justify" wrapText="1"/>
      <protection/>
    </xf>
    <xf numFmtId="0" fontId="9" fillId="0" borderId="0" xfId="53" applyFont="1" applyFill="1" applyBorder="1" applyAlignment="1">
      <alignment horizontal="justify" vertical="center" wrapText="1"/>
      <protection/>
    </xf>
    <xf numFmtId="49" fontId="11" fillId="0" borderId="0" xfId="53" applyNumberFormat="1" applyFont="1" applyFill="1" applyBorder="1" applyAlignment="1">
      <alignment horizontal="center" vertical="center"/>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justify" vertical="center"/>
      <protection/>
    </xf>
    <xf numFmtId="0" fontId="9" fillId="0" borderId="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wrapText="1"/>
      <protection/>
    </xf>
    <xf numFmtId="0" fontId="9" fillId="0" borderId="0" xfId="53" applyFont="1" applyFill="1" applyBorder="1">
      <alignment/>
      <protection/>
    </xf>
    <xf numFmtId="0" fontId="9" fillId="0" borderId="0" xfId="53" applyNumberFormat="1" applyFont="1" applyFill="1" applyBorder="1" applyAlignment="1">
      <alignment horizontal="justify"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left" wrapText="1"/>
      <protection/>
    </xf>
    <xf numFmtId="0" fontId="4" fillId="0" borderId="0" xfId="53" applyFont="1" applyFill="1" applyBorder="1" applyAlignment="1">
      <alignment horizontal="left" vertical="center" wrapText="1"/>
      <protection/>
    </xf>
    <xf numFmtId="0" fontId="9" fillId="0" borderId="0" xfId="53" applyFont="1" applyFill="1" applyBorder="1" applyAlignment="1">
      <alignment vertical="center"/>
      <protection/>
    </xf>
    <xf numFmtId="0" fontId="9" fillId="0" borderId="0" xfId="53" applyFont="1">
      <alignment/>
      <protection/>
    </xf>
    <xf numFmtId="0" fontId="9" fillId="0" borderId="0" xfId="53" applyFont="1" applyFill="1" applyAlignment="1">
      <alignmen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9" fillId="0" borderId="0" xfId="53" applyFont="1" applyFill="1" applyAlignment="1">
      <alignment horizontal="right"/>
      <protection/>
    </xf>
    <xf numFmtId="0" fontId="4" fillId="0" borderId="0" xfId="53" applyFont="1" applyFill="1" applyAlignment="1">
      <alignment horizontal="right"/>
      <protection/>
    </xf>
    <xf numFmtId="0" fontId="9" fillId="0" borderId="0" xfId="53" applyFont="1" applyAlignment="1">
      <alignment/>
      <protection/>
    </xf>
    <xf numFmtId="0" fontId="9" fillId="0" borderId="0" xfId="53" applyFont="1" applyFill="1" applyAlignment="1">
      <alignment horizontal="center"/>
      <protection/>
    </xf>
    <xf numFmtId="0" fontId="10" fillId="0" borderId="0" xfId="53" applyFont="1" applyAlignment="1">
      <alignment horizontal="center" wrapText="1"/>
      <protection/>
    </xf>
    <xf numFmtId="0" fontId="5" fillId="0" borderId="0" xfId="53" applyFont="1">
      <alignment/>
      <protection/>
    </xf>
    <xf numFmtId="0" fontId="2" fillId="0" borderId="25" xfId="53" applyFont="1" applyFill="1" applyBorder="1" applyAlignment="1">
      <alignment horizontal="center" wrapText="1"/>
      <protection/>
    </xf>
    <xf numFmtId="0" fontId="2" fillId="0" borderId="0" xfId="53" applyFont="1" applyAlignment="1">
      <alignment wrapText="1"/>
      <protection/>
    </xf>
    <xf numFmtId="49" fontId="32" fillId="0" borderId="13" xfId="53" applyNumberFormat="1" applyFont="1" applyFill="1" applyBorder="1" applyAlignment="1">
      <alignment horizontal="center"/>
      <protection/>
    </xf>
    <xf numFmtId="0" fontId="32" fillId="0" borderId="12" xfId="53" applyFont="1" applyFill="1" applyBorder="1" applyAlignment="1">
      <alignment horizontal="center"/>
      <protection/>
    </xf>
    <xf numFmtId="0" fontId="32" fillId="0" borderId="12" xfId="53" applyFont="1" applyFill="1" applyBorder="1">
      <alignment/>
      <protection/>
    </xf>
    <xf numFmtId="0" fontId="32" fillId="0" borderId="0" xfId="53" applyFont="1">
      <alignment/>
      <protection/>
    </xf>
    <xf numFmtId="0" fontId="32" fillId="0" borderId="12" xfId="53" applyFont="1" applyFill="1" applyBorder="1" applyAlignment="1">
      <alignment wrapText="1"/>
      <protection/>
    </xf>
    <xf numFmtId="0" fontId="32" fillId="0" borderId="38" xfId="53" applyFont="1" applyBorder="1" applyAlignment="1">
      <alignment horizontal="center"/>
      <protection/>
    </xf>
    <xf numFmtId="0" fontId="32" fillId="0" borderId="31" xfId="53" applyFont="1" applyFill="1" applyBorder="1" applyAlignment="1">
      <alignment horizontal="center"/>
      <protection/>
    </xf>
    <xf numFmtId="0" fontId="32" fillId="0" borderId="31" xfId="53" applyFont="1" applyFill="1" applyBorder="1">
      <alignment/>
      <protection/>
    </xf>
    <xf numFmtId="0" fontId="32" fillId="0" borderId="0" xfId="53" applyFont="1" applyFill="1" applyAlignment="1">
      <alignment horizontal="center"/>
      <protection/>
    </xf>
    <xf numFmtId="0" fontId="32" fillId="0" borderId="0" xfId="53" applyFont="1" applyFill="1">
      <alignment/>
      <protection/>
    </xf>
    <xf numFmtId="0" fontId="9" fillId="0" borderId="0" xfId="53" applyFont="1" applyAlignment="1">
      <alignment horizontal="center"/>
      <protection/>
    </xf>
    <xf numFmtId="0" fontId="9" fillId="0" borderId="0" xfId="53" applyFont="1" applyAlignment="1">
      <alignment horizontal="right"/>
      <protection/>
    </xf>
    <xf numFmtId="0" fontId="4" fillId="0" borderId="0" xfId="53" applyFont="1" applyAlignment="1">
      <alignment horizontal="right"/>
      <protection/>
    </xf>
    <xf numFmtId="0" fontId="4" fillId="0" borderId="0" xfId="53" applyFont="1">
      <alignment/>
      <protection/>
    </xf>
    <xf numFmtId="0" fontId="4" fillId="0" borderId="39" xfId="53" applyFont="1" applyBorder="1">
      <alignment/>
      <protection/>
    </xf>
    <xf numFmtId="0" fontId="4" fillId="0" borderId="40" xfId="53" applyFont="1" applyBorder="1" applyAlignment="1">
      <alignment horizontal="center" wrapText="1"/>
      <protection/>
    </xf>
    <xf numFmtId="0" fontId="4" fillId="0" borderId="41" xfId="53" applyFont="1" applyBorder="1" applyAlignment="1">
      <alignment horizontal="center" wrapText="1"/>
      <protection/>
    </xf>
    <xf numFmtId="0" fontId="4" fillId="0" borderId="42" xfId="53" applyFont="1" applyBorder="1" applyAlignment="1">
      <alignment horizontal="left" vertical="center"/>
      <protection/>
    </xf>
    <xf numFmtId="3" fontId="4" fillId="0" borderId="11" xfId="53" applyNumberFormat="1" applyFont="1" applyBorder="1" applyAlignment="1">
      <alignment horizontal="center"/>
      <protection/>
    </xf>
    <xf numFmtId="3" fontId="4" fillId="0" borderId="43" xfId="53" applyNumberFormat="1" applyFont="1" applyBorder="1" applyAlignment="1">
      <alignment horizontal="center"/>
      <protection/>
    </xf>
    <xf numFmtId="0" fontId="4" fillId="0" borderId="42" xfId="53" applyFont="1" applyBorder="1" applyAlignment="1">
      <alignment horizontal="left" vertical="center" wrapText="1"/>
      <protection/>
    </xf>
    <xf numFmtId="4" fontId="4" fillId="0" borderId="11" xfId="53" applyNumberFormat="1" applyFont="1" applyBorder="1" applyAlignment="1">
      <alignment horizontal="center"/>
      <protection/>
    </xf>
    <xf numFmtId="3" fontId="4" fillId="0" borderId="11" xfId="53" applyNumberFormat="1" applyFont="1" applyFill="1" applyBorder="1" applyAlignment="1">
      <alignment horizontal="center"/>
      <protection/>
    </xf>
    <xf numFmtId="4" fontId="4" fillId="0" borderId="43" xfId="53" applyNumberFormat="1" applyFont="1" applyBorder="1" applyAlignment="1">
      <alignment horizontal="center"/>
      <protection/>
    </xf>
    <xf numFmtId="0" fontId="4" fillId="0" borderId="42" xfId="53" applyFont="1" applyBorder="1">
      <alignment/>
      <protection/>
    </xf>
    <xf numFmtId="0" fontId="2" fillId="0" borderId="44" xfId="53" applyFont="1" applyBorder="1">
      <alignment/>
      <protection/>
    </xf>
    <xf numFmtId="3" fontId="2" fillId="0" borderId="45" xfId="53" applyNumberFormat="1" applyFont="1" applyBorder="1" applyAlignment="1">
      <alignment horizontal="center"/>
      <protection/>
    </xf>
    <xf numFmtId="4" fontId="2" fillId="0" borderId="45" xfId="53" applyNumberFormat="1" applyFont="1" applyBorder="1" applyAlignment="1">
      <alignment horizontal="center"/>
      <protection/>
    </xf>
    <xf numFmtId="4" fontId="2" fillId="0" borderId="46" xfId="53" applyNumberFormat="1" applyFont="1" applyBorder="1" applyAlignment="1">
      <alignment horizontal="center"/>
      <protection/>
    </xf>
    <xf numFmtId="0" fontId="11" fillId="0" borderId="37" xfId="53" applyFont="1" applyFill="1" applyBorder="1" applyAlignment="1">
      <alignment horizontal="center" vertical="center" wrapText="1"/>
      <protection/>
    </xf>
    <xf numFmtId="0" fontId="4" fillId="0" borderId="42" xfId="53" applyFont="1" applyBorder="1" applyAlignment="1">
      <alignment horizontal="center" vertical="center" wrapText="1"/>
      <protection/>
    </xf>
    <xf numFmtId="3" fontId="4" fillId="0" borderId="11" xfId="53" applyNumberFormat="1" applyFont="1" applyBorder="1" applyAlignment="1">
      <alignment horizontal="center" vertical="center"/>
      <protection/>
    </xf>
    <xf numFmtId="4" fontId="4" fillId="0" borderId="11" xfId="53" applyNumberFormat="1" applyFont="1" applyBorder="1" applyAlignment="1">
      <alignment horizontal="center" vertical="center" wrapText="1"/>
      <protection/>
    </xf>
    <xf numFmtId="3" fontId="4" fillId="0" borderId="11" xfId="53" applyNumberFormat="1" applyFont="1" applyFill="1" applyBorder="1" applyAlignment="1">
      <alignment horizontal="center" vertical="center" wrapText="1"/>
      <protection/>
    </xf>
    <xf numFmtId="4" fontId="4" fillId="0" borderId="43" xfId="53" applyNumberFormat="1" applyFont="1" applyBorder="1" applyAlignment="1">
      <alignment horizontal="center"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5"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4"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4"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171" fontId="11" fillId="0" borderId="11" xfId="63" applyNumberFormat="1" applyFont="1" applyFill="1" applyBorder="1" applyAlignment="1">
      <alignment vertical="center" wrapText="1"/>
    </xf>
    <xf numFmtId="171"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42" xfId="53" applyFont="1" applyFill="1" applyBorder="1" applyAlignment="1">
      <alignment vertical="center"/>
      <protection/>
    </xf>
    <xf numFmtId="0" fontId="9" fillId="0" borderId="47"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2" fillId="0" borderId="0" xfId="0" applyNumberFormat="1" applyFont="1" applyFill="1" applyAlignment="1">
      <alignment horizontal="left"/>
    </xf>
    <xf numFmtId="171" fontId="7" fillId="0" borderId="0" xfId="63" applyNumberFormat="1" applyFont="1" applyFill="1" applyAlignment="1">
      <alignment horizontal="right" vertical="center"/>
    </xf>
    <xf numFmtId="171" fontId="9" fillId="0" borderId="0" xfId="53" applyNumberFormat="1" applyFont="1" applyFill="1" applyAlignment="1">
      <alignment horizontal="right" vertical="center"/>
      <protection/>
    </xf>
    <xf numFmtId="171" fontId="7" fillId="0" borderId="0" xfId="63" applyNumberFormat="1" applyFont="1" applyFill="1" applyAlignment="1">
      <alignment vertical="center"/>
    </xf>
    <xf numFmtId="171" fontId="16" fillId="0" borderId="0" xfId="63" applyNumberFormat="1" applyFont="1" applyFill="1" applyAlignment="1">
      <alignment vertical="center"/>
    </xf>
    <xf numFmtId="171" fontId="2" fillId="0" borderId="11" xfId="63" applyNumberFormat="1" applyFont="1" applyFill="1" applyBorder="1" applyAlignment="1">
      <alignment vertical="center" wrapText="1"/>
    </xf>
    <xf numFmtId="171" fontId="3" fillId="0" borderId="11" xfId="63" applyNumberFormat="1" applyFont="1" applyFill="1" applyBorder="1" applyAlignment="1">
      <alignment vertical="center" wrapText="1"/>
    </xf>
    <xf numFmtId="171" fontId="14" fillId="0" borderId="11" xfId="63" applyNumberFormat="1" applyFont="1" applyFill="1" applyBorder="1" applyAlignment="1">
      <alignment vertical="center" wrapText="1"/>
    </xf>
    <xf numFmtId="171" fontId="7" fillId="0" borderId="11" xfId="63" applyNumberFormat="1" applyFont="1" applyFill="1" applyBorder="1" applyAlignment="1">
      <alignment vertical="center" wrapText="1"/>
    </xf>
    <xf numFmtId="171" fontId="2" fillId="0" borderId="11" xfId="63" applyNumberFormat="1" applyFont="1" applyFill="1" applyBorder="1" applyAlignment="1">
      <alignment vertical="center"/>
    </xf>
    <xf numFmtId="171" fontId="9" fillId="0" borderId="11" xfId="63" applyNumberFormat="1" applyFont="1" applyFill="1" applyBorder="1" applyAlignment="1">
      <alignment vertical="center" wrapText="1"/>
    </xf>
    <xf numFmtId="171" fontId="3" fillId="0" borderId="11" xfId="63" applyNumberFormat="1" applyFont="1" applyFill="1" applyBorder="1" applyAlignment="1">
      <alignment vertical="center"/>
    </xf>
    <xf numFmtId="171" fontId="14" fillId="0" borderId="11" xfId="63" applyNumberFormat="1" applyFont="1" applyFill="1" applyBorder="1" applyAlignment="1">
      <alignment vertical="center"/>
    </xf>
    <xf numFmtId="171" fontId="22" fillId="0" borderId="11" xfId="63" applyNumberFormat="1" applyFont="1" applyFill="1" applyBorder="1" applyAlignment="1">
      <alignment vertical="center"/>
    </xf>
    <xf numFmtId="171" fontId="56" fillId="0" borderId="0" xfId="63" applyNumberFormat="1" applyFont="1" applyFill="1" applyAlignment="1">
      <alignment vertical="center"/>
    </xf>
    <xf numFmtId="171" fontId="18" fillId="0" borderId="0" xfId="63" applyNumberFormat="1" applyFont="1" applyFill="1" applyAlignment="1">
      <alignment vertical="center"/>
    </xf>
    <xf numFmtId="182" fontId="57" fillId="0" borderId="0" xfId="53" applyNumberFormat="1" applyFont="1" applyFill="1" applyBorder="1" applyAlignment="1">
      <alignment horizontal="center" vertical="center"/>
      <protection/>
    </xf>
    <xf numFmtId="171" fontId="58" fillId="0" borderId="0" xfId="0" applyNumberFormat="1" applyFont="1" applyFill="1" applyAlignment="1">
      <alignment vertical="center"/>
    </xf>
    <xf numFmtId="171"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 fontId="9" fillId="0" borderId="0" xfId="53" applyNumberFormat="1" applyFont="1" applyFill="1">
      <alignment/>
      <protection/>
    </xf>
    <xf numFmtId="0" fontId="7" fillId="0" borderId="0" xfId="0" applyFont="1" applyAlignment="1">
      <alignment/>
    </xf>
    <xf numFmtId="4" fontId="50" fillId="0" borderId="0" xfId="0" applyNumberFormat="1" applyFont="1" applyFill="1" applyAlignment="1">
      <alignment/>
    </xf>
    <xf numFmtId="181" fontId="16" fillId="0" borderId="0" xfId="0" applyNumberFormat="1" applyFont="1" applyFill="1" applyAlignment="1">
      <alignment/>
    </xf>
    <xf numFmtId="4" fontId="52"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171" fontId="7" fillId="0" borderId="0" xfId="63" applyNumberFormat="1" applyFont="1" applyFill="1" applyAlignment="1">
      <alignment horizontal="center" vertical="center"/>
    </xf>
    <xf numFmtId="171" fontId="9" fillId="0" borderId="11" xfId="63" applyNumberFormat="1" applyFont="1" applyFill="1" applyBorder="1" applyAlignment="1">
      <alignment horizontal="center" vertical="center" wrapText="1"/>
    </xf>
    <xf numFmtId="171" fontId="7" fillId="0" borderId="11" xfId="63" applyNumberFormat="1" applyFont="1" applyFill="1" applyBorder="1" applyAlignment="1">
      <alignment horizontal="center" vertical="center"/>
    </xf>
    <xf numFmtId="171" fontId="7" fillId="0" borderId="11" xfId="63" applyNumberFormat="1" applyFont="1" applyFill="1" applyBorder="1" applyAlignment="1">
      <alignment horizontal="center" vertical="center" wrapText="1"/>
    </xf>
    <xf numFmtId="171" fontId="52" fillId="0" borderId="0" xfId="63" applyNumberFormat="1" applyFont="1" applyFill="1" applyAlignment="1">
      <alignment horizontal="center" vertical="center"/>
    </xf>
    <xf numFmtId="171" fontId="9" fillId="0" borderId="0" xfId="63" applyNumberFormat="1" applyFont="1" applyFill="1" applyBorder="1" applyAlignment="1">
      <alignment horizontal="center" vertical="center" wrapText="1"/>
    </xf>
    <xf numFmtId="171"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59"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60"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1"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5"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9" fillId="0" borderId="0" xfId="53" applyNumberFormat="1" applyFont="1" applyFill="1">
      <alignment/>
      <protection/>
    </xf>
    <xf numFmtId="4" fontId="61" fillId="0" borderId="29" xfId="53" applyNumberFormat="1" applyFont="1" applyFill="1" applyBorder="1" applyAlignment="1">
      <alignment horizontal="center" vertical="center"/>
      <protection/>
    </xf>
    <xf numFmtId="180" fontId="16" fillId="0" borderId="0" xfId="0" applyNumberFormat="1" applyFont="1" applyFill="1" applyAlignment="1">
      <alignment horizontal="left"/>
    </xf>
    <xf numFmtId="193" fontId="52" fillId="0" borderId="0" xfId="63" applyNumberFormat="1" applyFont="1" applyFill="1" applyAlignment="1">
      <alignment horizontal="center" vertical="center"/>
    </xf>
    <xf numFmtId="201" fontId="9" fillId="0" borderId="0" xfId="53" applyNumberFormat="1" applyFont="1" applyAlignment="1">
      <alignment vertical="center"/>
      <protection/>
    </xf>
    <xf numFmtId="204" fontId="54"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171" fontId="52" fillId="0" borderId="0" xfId="63" applyNumberFormat="1" applyFont="1" applyFill="1" applyAlignment="1">
      <alignment vertical="center"/>
    </xf>
    <xf numFmtId="4" fontId="14" fillId="0" borderId="15" xfId="53" applyNumberFormat="1" applyFont="1" applyFill="1" applyBorder="1" applyAlignment="1">
      <alignment horizontal="center" vertical="center" wrapText="1"/>
      <protection/>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171" fontId="7" fillId="25" borderId="11" xfId="63" applyNumberFormat="1" applyFont="1" applyFill="1" applyBorder="1" applyAlignment="1">
      <alignment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171" fontId="9" fillId="0" borderId="0" xfId="53" applyNumberFormat="1" applyFont="1" applyAlignment="1">
      <alignment horizontal="right" vertical="center"/>
      <protection/>
    </xf>
    <xf numFmtId="173" fontId="11"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180" fontId="7" fillId="0" borderId="20" xfId="53" applyNumberFormat="1" applyFont="1" applyFill="1" applyBorder="1" applyAlignment="1">
      <alignment horizontal="center" vertical="center"/>
      <protection/>
    </xf>
    <xf numFmtId="190" fontId="9" fillId="0" borderId="0" xfId="53" applyNumberFormat="1" applyFont="1" applyAlignment="1">
      <alignment horizontal="right" vertical="center"/>
      <protection/>
    </xf>
    <xf numFmtId="0" fontId="2" fillId="0" borderId="10" xfId="0"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3" fillId="0" borderId="18" xfId="0" applyFont="1" applyFill="1" applyBorder="1" applyAlignment="1">
      <alignment vertical="center" wrapText="1"/>
    </xf>
    <xf numFmtId="49" fontId="11" fillId="0" borderId="27" xfId="0" applyNumberFormat="1" applyFont="1" applyFill="1" applyBorder="1" applyAlignment="1">
      <alignment horizontal="left" vertical="center" wrapText="1"/>
    </xf>
    <xf numFmtId="0" fontId="14" fillId="0" borderId="27" xfId="0" applyFont="1" applyFill="1" applyBorder="1" applyAlignment="1">
      <alignment vertical="center" wrapText="1"/>
    </xf>
    <xf numFmtId="173" fontId="9" fillId="0" borderId="18" xfId="0" applyNumberFormat="1"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8" xfId="0" applyFont="1" applyFill="1" applyBorder="1" applyAlignment="1">
      <alignment vertical="center" wrapText="1"/>
    </xf>
    <xf numFmtId="0" fontId="7" fillId="0" borderId="18" xfId="0" applyFont="1" applyFill="1" applyBorder="1" applyAlignment="1">
      <alignment horizontal="left" wrapText="1"/>
    </xf>
    <xf numFmtId="0" fontId="9" fillId="0" borderId="48" xfId="0"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2" fillId="0" borderId="10" xfId="53" applyFont="1" applyFill="1" applyBorder="1" applyAlignment="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1" fontId="9" fillId="0" borderId="10" xfId="0" applyNumberFormat="1" applyFont="1" applyFill="1" applyBorder="1" applyAlignment="1">
      <alignment horizontal="lef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0" fontId="2" fillId="0" borderId="49" xfId="53" applyFont="1" applyFill="1" applyBorder="1" applyAlignment="1">
      <alignment vertical="center"/>
      <protection/>
    </xf>
    <xf numFmtId="49" fontId="9" fillId="0" borderId="10" xfId="0" applyNumberFormat="1" applyFont="1" applyFill="1" applyBorder="1" applyAlignment="1">
      <alignment horizontal="left" vertical="center" wrapText="1"/>
    </xf>
    <xf numFmtId="0" fontId="9" fillId="25" borderId="48" xfId="0" applyFont="1" applyFill="1" applyBorder="1" applyAlignment="1">
      <alignment horizontal="left" vertical="center" wrapText="1"/>
    </xf>
    <xf numFmtId="173" fontId="9" fillId="25" borderId="10" xfId="0" applyNumberFormat="1" applyFont="1" applyFill="1" applyBorder="1" applyAlignment="1">
      <alignment horizontal="left" vertical="top" wrapText="1"/>
    </xf>
    <xf numFmtId="4" fontId="9" fillId="25" borderId="0" xfId="53" applyNumberFormat="1" applyFont="1" applyFill="1">
      <alignment/>
      <protection/>
    </xf>
    <xf numFmtId="0" fontId="7" fillId="0" borderId="11" xfId="53" applyFont="1" applyFill="1" applyBorder="1" applyAlignment="1">
      <alignment horizontal="center" vertical="center"/>
      <protection/>
    </xf>
    <xf numFmtId="4" fontId="7" fillId="0" borderId="11" xfId="53" applyNumberFormat="1" applyFont="1" applyFill="1" applyBorder="1" applyAlignment="1">
      <alignment horizontal="center" vertical="center"/>
      <protection/>
    </xf>
    <xf numFmtId="191" fontId="52" fillId="0" borderId="0" xfId="63" applyNumberFormat="1" applyFont="1" applyFill="1" applyAlignment="1">
      <alignment horizontal="center" vertical="center"/>
    </xf>
    <xf numFmtId="0" fontId="10" fillId="0" borderId="0" xfId="53" applyFont="1" applyFill="1" applyAlignment="1">
      <alignment horizontal="center" wrapText="1"/>
      <protection/>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3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4" fontId="54" fillId="0" borderId="0" xfId="53" applyNumberFormat="1" applyFont="1" applyFill="1" applyAlignment="1">
      <alignment horizontal="center"/>
      <protection/>
    </xf>
    <xf numFmtId="0" fontId="54"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5" fillId="0" borderId="0" xfId="53" applyFont="1" applyFill="1" applyAlignment="1">
      <alignment horizontal="center" vertical="center" wrapText="1"/>
      <protection/>
    </xf>
    <xf numFmtId="0" fontId="5" fillId="0" borderId="0" xfId="53" applyFont="1" applyFill="1" applyAlignment="1">
      <alignment horizontal="center" vertical="center"/>
      <protection/>
    </xf>
    <xf numFmtId="0" fontId="11" fillId="0" borderId="24" xfId="53" applyFont="1" applyFill="1" applyBorder="1" applyAlignment="1">
      <alignment horizontal="center" vertical="center"/>
      <protection/>
    </xf>
    <xf numFmtId="0" fontId="11" fillId="0" borderId="50" xfId="53" applyFont="1" applyFill="1" applyBorder="1" applyAlignment="1">
      <alignment horizontal="center" vertical="center"/>
      <protection/>
    </xf>
    <xf numFmtId="0" fontId="11" fillId="0" borderId="15"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171"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xf numFmtId="0" fontId="10" fillId="0" borderId="0" xfId="53" applyFont="1" applyAlignment="1">
      <alignment horizontal="center" wrapText="1"/>
      <protection/>
    </xf>
    <xf numFmtId="0" fontId="12" fillId="0" borderId="0" xfId="53" applyFont="1" applyAlignment="1">
      <alignment horizontal="center" wrapText="1"/>
      <protection/>
    </xf>
    <xf numFmtId="0" fontId="11" fillId="0" borderId="11"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2" fillId="0" borderId="51" xfId="53" applyFont="1" applyBorder="1" applyAlignment="1">
      <alignment horizontal="center"/>
      <protection/>
    </xf>
    <xf numFmtId="0" fontId="2" fillId="0" borderId="36" xfId="53" applyFont="1" applyBorder="1" applyAlignment="1">
      <alignment horizontal="center"/>
      <protection/>
    </xf>
    <xf numFmtId="0" fontId="2" fillId="0" borderId="52" xfId="53"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4" sqref="C4"/>
    </sheetView>
  </sheetViews>
  <sheetFormatPr defaultColWidth="10.00390625" defaultRowHeight="15"/>
  <cols>
    <col min="1" max="1" width="36.8515625" style="174" customWidth="1"/>
    <col min="2" max="2" width="68.57421875" style="174" customWidth="1"/>
    <col min="3" max="3" width="17.7109375" style="351" customWidth="1"/>
    <col min="4" max="4" width="18.00390625" style="174" customWidth="1"/>
    <col min="5" max="16384" width="10.00390625" style="174" customWidth="1"/>
  </cols>
  <sheetData>
    <row r="1" ht="12.75">
      <c r="C1" s="114" t="s">
        <v>97</v>
      </c>
    </row>
    <row r="2" ht="12.75">
      <c r="C2" s="114" t="s">
        <v>96</v>
      </c>
    </row>
    <row r="3" ht="12.75">
      <c r="C3" s="114" t="s">
        <v>156</v>
      </c>
    </row>
    <row r="4" ht="12.75">
      <c r="C4" s="496" t="s">
        <v>33</v>
      </c>
    </row>
    <row r="5" ht="12.75">
      <c r="C5" s="114" t="s">
        <v>312</v>
      </c>
    </row>
    <row r="7" spans="1:3" s="175" customFormat="1" ht="63" customHeight="1">
      <c r="A7" s="528" t="s">
        <v>833</v>
      </c>
      <c r="B7" s="528"/>
      <c r="C7" s="528"/>
    </row>
    <row r="8" spans="1:3" ht="18" thickBot="1">
      <c r="A8" s="176"/>
      <c r="B8" s="176"/>
      <c r="C8" s="341"/>
    </row>
    <row r="9" spans="1:3" ht="18">
      <c r="A9" s="177" t="s">
        <v>313</v>
      </c>
      <c r="B9" s="529" t="s">
        <v>314</v>
      </c>
      <c r="C9" s="342" t="s">
        <v>315</v>
      </c>
    </row>
    <row r="10" spans="1:3" ht="18" thickBot="1">
      <c r="A10" s="178" t="s">
        <v>316</v>
      </c>
      <c r="B10" s="530"/>
      <c r="C10" s="343" t="s">
        <v>317</v>
      </c>
    </row>
    <row r="11" spans="1:3" s="181" customFormat="1" ht="42" customHeight="1">
      <c r="A11" s="179" t="s">
        <v>318</v>
      </c>
      <c r="B11" s="180" t="s">
        <v>319</v>
      </c>
      <c r="C11" s="344">
        <f>('Пр.2. Доходы'!C11-'Пр.2. Доходы'!C17)*0.05</f>
        <v>2284.64</v>
      </c>
    </row>
    <row r="12" spans="1:3" s="181" customFormat="1" ht="42" customHeight="1" hidden="1">
      <c r="A12" s="182" t="s">
        <v>320</v>
      </c>
      <c r="B12" s="183" t="s">
        <v>321</v>
      </c>
      <c r="C12" s="345">
        <f>'[1]Пр.2 Дох.'!C11*0.05</f>
        <v>2045.9650000000001</v>
      </c>
    </row>
    <row r="13" spans="1:3" s="184" customFormat="1" ht="54" customHeight="1" hidden="1">
      <c r="A13" s="179" t="s">
        <v>322</v>
      </c>
      <c r="B13" s="180" t="s">
        <v>323</v>
      </c>
      <c r="C13" s="344">
        <f>C14-C15</f>
        <v>0</v>
      </c>
    </row>
    <row r="14" spans="1:3" s="184" customFormat="1" ht="62.25" customHeight="1" hidden="1">
      <c r="A14" s="185" t="s">
        <v>324</v>
      </c>
      <c r="B14" s="186" t="s">
        <v>325</v>
      </c>
      <c r="C14" s="345"/>
    </row>
    <row r="15" spans="1:3" s="184" customFormat="1" ht="54.75" customHeight="1" hidden="1">
      <c r="A15" s="185" t="s">
        <v>326</v>
      </c>
      <c r="B15" s="186" t="s">
        <v>327</v>
      </c>
      <c r="C15" s="345"/>
    </row>
    <row r="16" spans="1:3" s="184" customFormat="1" ht="17.25">
      <c r="A16" s="187"/>
      <c r="B16" s="187"/>
      <c r="C16" s="344"/>
    </row>
    <row r="17" spans="1:4" s="184" customFormat="1" ht="34.5">
      <c r="A17" s="187" t="s">
        <v>328</v>
      </c>
      <c r="B17" s="180" t="s">
        <v>329</v>
      </c>
      <c r="C17" s="344">
        <f>C30-C11</f>
        <v>9855.121020000006</v>
      </c>
      <c r="D17" s="340"/>
    </row>
    <row r="18" spans="1:3" s="184" customFormat="1" ht="17.25">
      <c r="A18" s="187"/>
      <c r="B18" s="187"/>
      <c r="C18" s="344"/>
    </row>
    <row r="19" spans="1:3" ht="42" customHeight="1" hidden="1">
      <c r="A19" s="187" t="s">
        <v>330</v>
      </c>
      <c r="B19" s="188" t="s">
        <v>331</v>
      </c>
      <c r="C19" s="344">
        <f>C23-C24+C21</f>
        <v>0</v>
      </c>
    </row>
    <row r="20" spans="1:3" ht="13.5" customHeight="1" hidden="1">
      <c r="A20" s="187"/>
      <c r="B20" s="188"/>
      <c r="C20" s="344"/>
    </row>
    <row r="21" spans="1:3" s="175" customFormat="1" ht="54" hidden="1">
      <c r="A21" s="185" t="s">
        <v>332</v>
      </c>
      <c r="B21" s="186" t="s">
        <v>333</v>
      </c>
      <c r="C21" s="345"/>
    </row>
    <row r="22" spans="1:3" s="175" customFormat="1" ht="18" hidden="1">
      <c r="A22" s="185"/>
      <c r="B22" s="186"/>
      <c r="C22" s="345"/>
    </row>
    <row r="23" spans="1:3" s="175" customFormat="1" ht="62.25" customHeight="1" hidden="1">
      <c r="A23" s="185" t="s">
        <v>334</v>
      </c>
      <c r="B23" s="186" t="s">
        <v>335</v>
      </c>
      <c r="C23" s="345"/>
    </row>
    <row r="24" spans="1:3" s="175" customFormat="1" ht="39" customHeight="1" hidden="1">
      <c r="A24" s="185" t="s">
        <v>336</v>
      </c>
      <c r="B24" s="186" t="s">
        <v>337</v>
      </c>
      <c r="C24" s="345"/>
    </row>
    <row r="25" spans="1:3" s="175" customFormat="1" ht="39" customHeight="1" hidden="1">
      <c r="A25" s="189"/>
      <c r="B25" s="190"/>
      <c r="C25" s="346"/>
    </row>
    <row r="26" spans="1:3" ht="39" customHeight="1" hidden="1">
      <c r="A26" s="187" t="s">
        <v>338</v>
      </c>
      <c r="B26" s="188" t="s">
        <v>339</v>
      </c>
      <c r="C26" s="344">
        <f>C28</f>
        <v>0</v>
      </c>
    </row>
    <row r="27" spans="1:3" s="175" customFormat="1" ht="39" customHeight="1" hidden="1">
      <c r="A27" s="189"/>
      <c r="B27" s="190"/>
      <c r="C27" s="346"/>
    </row>
    <row r="28" spans="1:3" s="175" customFormat="1" ht="39" customHeight="1" hidden="1">
      <c r="A28" s="189" t="s">
        <v>340</v>
      </c>
      <c r="B28" s="190" t="s">
        <v>341</v>
      </c>
      <c r="C28" s="346"/>
    </row>
    <row r="29" spans="1:3" s="175" customFormat="1" ht="39" customHeight="1" hidden="1">
      <c r="A29" s="189"/>
      <c r="B29" s="190"/>
      <c r="C29" s="346"/>
    </row>
    <row r="30" spans="1:4" s="175" customFormat="1" ht="39" customHeight="1" thickBot="1">
      <c r="A30" s="191"/>
      <c r="B30" s="192" t="s">
        <v>342</v>
      </c>
      <c r="C30" s="458">
        <f>'Пр.7 Р.П. ЦС. ВР'!E409-'Пр.2. Доходы'!C58</f>
        <v>12139.761020000005</v>
      </c>
      <c r="D30" s="433"/>
    </row>
    <row r="31" spans="1:4" ht="12.75">
      <c r="A31" s="193"/>
      <c r="B31" s="193"/>
      <c r="C31" s="349"/>
      <c r="D31" s="351"/>
    </row>
    <row r="32" spans="1:3" ht="12.75">
      <c r="A32" s="194"/>
      <c r="B32" s="194"/>
      <c r="C32" s="421"/>
    </row>
    <row r="33" spans="1:3" s="175" customFormat="1" ht="12.75">
      <c r="A33" s="194"/>
      <c r="B33" s="194"/>
      <c r="C33" s="348"/>
    </row>
    <row r="34" spans="1:3" s="175" customFormat="1" ht="12.75">
      <c r="A34" s="193"/>
      <c r="B34" s="193"/>
      <c r="C34" s="472"/>
    </row>
    <row r="35" spans="1:3" s="175" customFormat="1" ht="12.75">
      <c r="A35" s="193"/>
      <c r="B35" s="195"/>
      <c r="C35" s="347"/>
    </row>
    <row r="36" spans="1:3" ht="12.75">
      <c r="A36" s="193"/>
      <c r="B36" s="195"/>
      <c r="C36" s="347"/>
    </row>
    <row r="37" spans="1:3" ht="17.25">
      <c r="A37" s="196"/>
      <c r="B37" s="197"/>
      <c r="C37" s="350"/>
    </row>
    <row r="46" ht="12.75">
      <c r="B46" s="174" t="s">
        <v>343</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E5" sqref="E5"/>
    </sheetView>
  </sheetViews>
  <sheetFormatPr defaultColWidth="10.140625" defaultRowHeight="15"/>
  <cols>
    <col min="1" max="1" width="28.28125" style="293" customWidth="1"/>
    <col min="2" max="2" width="14.7109375" style="293" customWidth="1"/>
    <col min="3" max="3" width="16.28125" style="293" customWidth="1"/>
    <col min="4" max="4" width="13.140625" style="293" customWidth="1"/>
    <col min="5" max="5" width="14.7109375" style="293" customWidth="1"/>
    <col min="6" max="8" width="10.140625" style="293" customWidth="1"/>
    <col min="9" max="9" width="11.421875" style="293" customWidth="1"/>
    <col min="10" max="16384" width="10.140625" style="293" customWidth="1"/>
  </cols>
  <sheetData>
    <row r="1" spans="2:5" ht="13.5">
      <c r="B1" s="316"/>
      <c r="C1" s="316"/>
      <c r="D1" s="316"/>
      <c r="E1" s="295" t="s">
        <v>97</v>
      </c>
    </row>
    <row r="2" spans="2:5" ht="13.5">
      <c r="B2" s="316"/>
      <c r="C2" s="316"/>
      <c r="D2" s="316"/>
      <c r="E2" s="296" t="s">
        <v>96</v>
      </c>
    </row>
    <row r="3" spans="2:5" ht="12.75">
      <c r="B3" s="316"/>
      <c r="C3" s="316"/>
      <c r="D3" s="316"/>
      <c r="E3" s="114" t="s">
        <v>156</v>
      </c>
    </row>
    <row r="4" spans="2:5" ht="12.75">
      <c r="B4" s="316"/>
      <c r="C4" s="316"/>
      <c r="D4" s="316"/>
      <c r="E4" s="496" t="s">
        <v>35</v>
      </c>
    </row>
    <row r="5" spans="2:5" ht="13.5">
      <c r="B5" s="316"/>
      <c r="C5" s="316"/>
      <c r="D5" s="316"/>
      <c r="E5" s="317" t="s">
        <v>564</v>
      </c>
    </row>
    <row r="6" spans="5:7" ht="12.75">
      <c r="E6" s="315"/>
      <c r="F6" s="315"/>
      <c r="G6" s="315"/>
    </row>
    <row r="7" spans="5:7" ht="12.75">
      <c r="E7" s="315"/>
      <c r="F7" s="315"/>
      <c r="G7" s="315"/>
    </row>
    <row r="8" spans="1:5" ht="64.5" customHeight="1">
      <c r="A8" s="564" t="s">
        <v>842</v>
      </c>
      <c r="B8" s="564"/>
      <c r="C8" s="564"/>
      <c r="D8" s="564"/>
      <c r="E8" s="564"/>
    </row>
    <row r="9" spans="1:5" ht="19.5" customHeight="1">
      <c r="A9" s="301"/>
      <c r="B9" s="301"/>
      <c r="C9" s="301"/>
      <c r="D9" s="301"/>
      <c r="E9" s="301"/>
    </row>
    <row r="10" spans="1:5" ht="14.25" thickBot="1">
      <c r="A10" s="318"/>
      <c r="B10" s="318"/>
      <c r="C10" s="318"/>
      <c r="D10" s="318"/>
      <c r="E10" s="317" t="s">
        <v>317</v>
      </c>
    </row>
    <row r="11" spans="1:5" ht="41.25">
      <c r="A11" s="319"/>
      <c r="B11" s="320" t="s">
        <v>726</v>
      </c>
      <c r="C11" s="320" t="s">
        <v>843</v>
      </c>
      <c r="D11" s="320" t="s">
        <v>844</v>
      </c>
      <c r="E11" s="321" t="s">
        <v>845</v>
      </c>
    </row>
    <row r="12" spans="1:8" ht="13.5">
      <c r="A12" s="322"/>
      <c r="B12" s="323"/>
      <c r="C12" s="323"/>
      <c r="D12" s="323"/>
      <c r="E12" s="324"/>
      <c r="F12" s="315"/>
      <c r="G12" s="315"/>
      <c r="H12" s="315"/>
    </row>
    <row r="13" spans="1:8" ht="27">
      <c r="A13" s="325" t="s">
        <v>565</v>
      </c>
      <c r="B13" s="323">
        <v>0</v>
      </c>
      <c r="C13" s="326">
        <f>'Пр. 1  Источники'!C11</f>
        <v>2284.64</v>
      </c>
      <c r="D13" s="327">
        <v>0</v>
      </c>
      <c r="E13" s="328">
        <f>B13+C13-D13</f>
        <v>2284.64</v>
      </c>
      <c r="F13" s="315"/>
      <c r="G13" s="315"/>
      <c r="H13" s="315"/>
    </row>
    <row r="14" spans="1:8" ht="13.5">
      <c r="A14" s="329"/>
      <c r="B14" s="323"/>
      <c r="C14" s="323"/>
      <c r="D14" s="323"/>
      <c r="E14" s="324"/>
      <c r="F14" s="315"/>
      <c r="G14" s="315"/>
      <c r="H14" s="315"/>
    </row>
    <row r="15" spans="1:8" ht="14.25" thickBot="1">
      <c r="A15" s="330" t="s">
        <v>566</v>
      </c>
      <c r="B15" s="331">
        <f>B13</f>
        <v>0</v>
      </c>
      <c r="C15" s="332">
        <f>C13</f>
        <v>2284.64</v>
      </c>
      <c r="D15" s="331">
        <f>D13</f>
        <v>0</v>
      </c>
      <c r="E15" s="333">
        <f>E13</f>
        <v>2284.64</v>
      </c>
      <c r="F15" s="315"/>
      <c r="G15" s="315"/>
      <c r="H15" s="315"/>
    </row>
    <row r="16" ht="12.75">
      <c r="D16" s="315"/>
    </row>
    <row r="17" ht="12.75">
      <c r="D17" s="315"/>
    </row>
    <row r="18" ht="12.75">
      <c r="D18" s="315"/>
    </row>
    <row r="19" ht="12.75">
      <c r="D19" s="315"/>
    </row>
  </sheetData>
  <sheetProtection/>
  <mergeCells count="1">
    <mergeCell ref="A8:E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91"/>
  <sheetViews>
    <sheetView zoomScale="90" zoomScaleNormal="90" zoomScalePageLayoutView="0" workbookViewId="0" topLeftCell="A1">
      <selection activeCell="C5" sqref="C5"/>
    </sheetView>
  </sheetViews>
  <sheetFormatPr defaultColWidth="10.00390625" defaultRowHeight="15"/>
  <cols>
    <col min="1" max="1" width="11.28125" style="199" customWidth="1"/>
    <col min="2" max="2" width="20.140625" style="199" customWidth="1"/>
    <col min="3" max="3" width="78.7109375" style="265" customWidth="1"/>
    <col min="4" max="4" width="5.421875" style="198" customWidth="1"/>
    <col min="5" max="16384" width="10.00390625" style="198" customWidth="1"/>
  </cols>
  <sheetData>
    <row r="1" ht="12.75">
      <c r="C1" s="262" t="s">
        <v>97</v>
      </c>
    </row>
    <row r="2" ht="12.75">
      <c r="C2" s="263" t="s">
        <v>96</v>
      </c>
    </row>
    <row r="3" ht="12.75">
      <c r="C3" s="264" t="s">
        <v>156</v>
      </c>
    </row>
    <row r="4" ht="12.75">
      <c r="C4" s="496" t="s">
        <v>33</v>
      </c>
    </row>
    <row r="5" ht="12.75">
      <c r="C5" s="263" t="s">
        <v>732</v>
      </c>
    </row>
    <row r="8" spans="1:3" s="266" customFormat="1" ht="63.75" customHeight="1">
      <c r="A8" s="539" t="s">
        <v>846</v>
      </c>
      <c r="B8" s="539"/>
      <c r="C8" s="539"/>
    </row>
    <row r="9" spans="1:3" s="266" customFormat="1" ht="15">
      <c r="A9" s="540"/>
      <c r="B9" s="540"/>
      <c r="C9" s="540"/>
    </row>
    <row r="10" spans="1:3" s="266" customFormat="1" ht="12.75">
      <c r="A10" s="267"/>
      <c r="B10" s="267"/>
      <c r="C10" s="268"/>
    </row>
    <row r="11" spans="1:3" s="266" customFormat="1" ht="12.75">
      <c r="A11" s="566" t="s">
        <v>21</v>
      </c>
      <c r="B11" s="566"/>
      <c r="C11" s="567" t="s">
        <v>22</v>
      </c>
    </row>
    <row r="12" spans="1:3" s="266" customFormat="1" ht="43.5" customHeight="1">
      <c r="A12" s="271" t="s">
        <v>23</v>
      </c>
      <c r="B12" s="271" t="s">
        <v>24</v>
      </c>
      <c r="C12" s="567"/>
    </row>
    <row r="13" spans="1:3" s="266" customFormat="1" ht="26.25">
      <c r="A13" s="270">
        <v>116</v>
      </c>
      <c r="B13" s="270"/>
      <c r="C13" s="334" t="s">
        <v>25</v>
      </c>
    </row>
    <row r="14" spans="1:3" ht="27.75" customHeight="1">
      <c r="A14" s="222">
        <v>116</v>
      </c>
      <c r="B14" s="222" t="s">
        <v>727</v>
      </c>
      <c r="C14" s="223" t="s">
        <v>567</v>
      </c>
    </row>
    <row r="15" spans="1:3" s="272" customFormat="1" ht="27.75" customHeight="1">
      <c r="A15" s="222">
        <v>116</v>
      </c>
      <c r="B15" s="222" t="s">
        <v>728</v>
      </c>
      <c r="C15" s="223" t="s">
        <v>568</v>
      </c>
    </row>
    <row r="16" spans="1:3" s="272" customFormat="1" ht="42" customHeight="1">
      <c r="A16" s="222">
        <v>116</v>
      </c>
      <c r="B16" s="222" t="s">
        <v>729</v>
      </c>
      <c r="C16" s="224" t="s">
        <v>569</v>
      </c>
    </row>
    <row r="17" spans="1:3" s="266" customFormat="1" ht="39.75" customHeight="1">
      <c r="A17" s="222">
        <v>116</v>
      </c>
      <c r="B17" s="222" t="s">
        <v>729</v>
      </c>
      <c r="C17" s="224" t="s">
        <v>570</v>
      </c>
    </row>
    <row r="18" spans="1:3" s="266" customFormat="1" ht="31.5" customHeight="1">
      <c r="A18" s="222">
        <v>116</v>
      </c>
      <c r="B18" s="222" t="s">
        <v>730</v>
      </c>
      <c r="C18" s="225" t="s">
        <v>571</v>
      </c>
    </row>
    <row r="19" spans="1:3" s="266" customFormat="1" ht="30" customHeight="1">
      <c r="A19" s="222">
        <v>116</v>
      </c>
      <c r="B19" s="222" t="s">
        <v>730</v>
      </c>
      <c r="C19" s="225" t="s">
        <v>572</v>
      </c>
    </row>
    <row r="20" spans="1:3" ht="54" customHeight="1">
      <c r="A20" s="285"/>
      <c r="B20" s="285"/>
      <c r="C20" s="113"/>
    </row>
    <row r="21" spans="1:3" ht="12.75">
      <c r="A21" s="286"/>
      <c r="B21" s="285"/>
      <c r="C21" s="281"/>
    </row>
    <row r="22" spans="1:3" ht="12.75">
      <c r="A22" s="286"/>
      <c r="B22" s="285"/>
      <c r="C22" s="281"/>
    </row>
    <row r="23" spans="1:4" ht="12.75">
      <c r="A23" s="286"/>
      <c r="B23" s="285"/>
      <c r="C23" s="281"/>
      <c r="D23" s="287"/>
    </row>
    <row r="24" spans="1:3" ht="53.25" customHeight="1">
      <c r="A24" s="276"/>
      <c r="B24" s="277"/>
      <c r="C24" s="113"/>
    </row>
    <row r="25" spans="1:3" ht="53.25" customHeight="1">
      <c r="A25" s="276"/>
      <c r="B25" s="277"/>
      <c r="C25" s="288"/>
    </row>
    <row r="26" spans="1:3" ht="56.25" customHeight="1">
      <c r="A26" s="276"/>
      <c r="B26" s="277"/>
      <c r="C26" s="281"/>
    </row>
    <row r="27" spans="1:3" ht="68.25" customHeight="1">
      <c r="A27" s="276"/>
      <c r="B27" s="277"/>
      <c r="C27" s="288"/>
    </row>
    <row r="28" spans="1:3" ht="38.25" customHeight="1">
      <c r="A28" s="276"/>
      <c r="B28" s="277"/>
      <c r="C28" s="281"/>
    </row>
    <row r="29" spans="1:3" ht="38.25" customHeight="1">
      <c r="A29" s="276"/>
      <c r="B29" s="277"/>
      <c r="C29" s="113"/>
    </row>
    <row r="30" spans="1:3" ht="38.25" customHeight="1">
      <c r="A30" s="276"/>
      <c r="B30" s="277"/>
      <c r="C30" s="113"/>
    </row>
    <row r="31" spans="1:3" ht="13.5" customHeight="1">
      <c r="A31" s="276"/>
      <c r="B31" s="277"/>
      <c r="C31" s="278"/>
    </row>
    <row r="32" spans="1:3" ht="15.75" customHeight="1">
      <c r="A32" s="276"/>
      <c r="B32" s="277"/>
      <c r="C32" s="278"/>
    </row>
    <row r="33" spans="1:3" ht="42.75" customHeight="1">
      <c r="A33" s="276"/>
      <c r="B33" s="277"/>
      <c r="C33" s="113"/>
    </row>
    <row r="34" spans="1:3" ht="12.75">
      <c r="A34" s="282"/>
      <c r="B34" s="277"/>
      <c r="C34" s="284"/>
    </row>
    <row r="35" spans="1:3" ht="41.25" customHeight="1">
      <c r="A35" s="277"/>
      <c r="B35" s="277"/>
      <c r="C35" s="281"/>
    </row>
    <row r="36" spans="1:3" ht="54" customHeight="1">
      <c r="A36" s="277"/>
      <c r="B36" s="277"/>
      <c r="C36" s="281"/>
    </row>
    <row r="37" spans="1:3" ht="12.75">
      <c r="A37" s="276"/>
      <c r="B37" s="277"/>
      <c r="C37" s="278"/>
    </row>
    <row r="38" spans="1:3" ht="12.75">
      <c r="A38" s="276"/>
      <c r="B38" s="277"/>
      <c r="C38" s="281"/>
    </row>
    <row r="39" spans="1:3" s="266" customFormat="1" ht="12.75">
      <c r="A39" s="282"/>
      <c r="B39" s="283"/>
      <c r="C39" s="289"/>
    </row>
    <row r="40" spans="1:3" s="266" customFormat="1" ht="12.75">
      <c r="A40" s="276"/>
      <c r="B40" s="277"/>
      <c r="C40" s="281"/>
    </row>
    <row r="41" spans="1:3" s="266" customFormat="1" ht="12.75">
      <c r="A41" s="282"/>
      <c r="B41" s="283"/>
      <c r="C41" s="289"/>
    </row>
    <row r="42" spans="1:3" ht="27" customHeight="1">
      <c r="A42" s="276"/>
      <c r="B42" s="277"/>
      <c r="C42" s="281"/>
    </row>
    <row r="43" spans="1:3" ht="12.75">
      <c r="A43" s="276"/>
      <c r="B43" s="277"/>
      <c r="C43" s="278"/>
    </row>
    <row r="44" spans="1:3" ht="12.75">
      <c r="A44" s="276"/>
      <c r="B44" s="277"/>
      <c r="C44" s="278"/>
    </row>
    <row r="45" spans="1:3" ht="12.75">
      <c r="A45" s="276"/>
      <c r="B45" s="277"/>
      <c r="C45" s="281"/>
    </row>
    <row r="46" spans="1:3" ht="12.75">
      <c r="A46" s="276"/>
      <c r="B46" s="277"/>
      <c r="C46" s="281"/>
    </row>
    <row r="47" spans="1:3" ht="41.25" customHeight="1">
      <c r="A47" s="276"/>
      <c r="B47" s="277"/>
      <c r="C47" s="281"/>
    </row>
    <row r="48" spans="1:3" ht="12.75">
      <c r="A48" s="276"/>
      <c r="B48" s="277"/>
      <c r="C48" s="278"/>
    </row>
    <row r="49" spans="1:3" s="272" customFormat="1" ht="13.5" customHeight="1">
      <c r="A49" s="276"/>
      <c r="B49" s="277"/>
      <c r="C49" s="281"/>
    </row>
    <row r="50" spans="1:3" s="266" customFormat="1" ht="25.5" customHeight="1">
      <c r="A50" s="277"/>
      <c r="B50" s="277"/>
      <c r="C50" s="281"/>
    </row>
    <row r="51" spans="1:3" s="266" customFormat="1" ht="12.75">
      <c r="A51" s="282"/>
      <c r="B51" s="283"/>
      <c r="C51" s="284"/>
    </row>
    <row r="52" spans="1:3" ht="15.75" customHeight="1">
      <c r="A52" s="286"/>
      <c r="B52" s="277"/>
      <c r="C52" s="281"/>
    </row>
    <row r="53" spans="1:3" ht="12.75">
      <c r="A53" s="276"/>
      <c r="B53" s="277"/>
      <c r="C53" s="278"/>
    </row>
    <row r="54" spans="1:3" ht="12.75">
      <c r="A54" s="276"/>
      <c r="B54" s="277"/>
      <c r="C54" s="278"/>
    </row>
    <row r="55" spans="1:3" ht="27" customHeight="1">
      <c r="A55" s="277"/>
      <c r="B55" s="277"/>
      <c r="C55" s="281"/>
    </row>
    <row r="56" spans="1:3" ht="12.75">
      <c r="A56" s="276"/>
      <c r="B56" s="277"/>
      <c r="C56" s="281"/>
    </row>
    <row r="57" spans="1:3" ht="12.75">
      <c r="A57" s="276"/>
      <c r="B57" s="277"/>
      <c r="C57" s="281"/>
    </row>
    <row r="58" spans="1:3" ht="12.75">
      <c r="A58" s="276"/>
      <c r="B58" s="277"/>
      <c r="C58" s="278"/>
    </row>
    <row r="59" spans="1:3" ht="12.75">
      <c r="A59" s="276"/>
      <c r="B59" s="277"/>
      <c r="C59" s="281"/>
    </row>
    <row r="60" spans="1:3" ht="12.75">
      <c r="A60" s="276"/>
      <c r="B60" s="277"/>
      <c r="C60" s="281"/>
    </row>
    <row r="61" spans="1:3" ht="12.75">
      <c r="A61" s="276"/>
      <c r="B61" s="277"/>
      <c r="C61" s="281"/>
    </row>
    <row r="62" spans="1:3" ht="13.5" customHeight="1">
      <c r="A62" s="276"/>
      <c r="B62" s="277"/>
      <c r="C62" s="281"/>
    </row>
    <row r="63" spans="1:3" s="266" customFormat="1" ht="25.5" customHeight="1">
      <c r="A63" s="277"/>
      <c r="B63" s="277"/>
      <c r="C63" s="281"/>
    </row>
    <row r="64" spans="1:3" s="266" customFormat="1" ht="36" customHeight="1">
      <c r="A64" s="283"/>
      <c r="B64" s="283"/>
      <c r="C64" s="289"/>
    </row>
    <row r="65" spans="1:3" ht="12.75">
      <c r="A65" s="276"/>
      <c r="B65" s="277"/>
      <c r="C65" s="281"/>
    </row>
    <row r="66" spans="1:3" s="266" customFormat="1" ht="12" customHeight="1">
      <c r="A66" s="283"/>
      <c r="B66" s="283"/>
      <c r="C66" s="289"/>
    </row>
    <row r="67" spans="1:3" ht="27" customHeight="1">
      <c r="A67" s="276"/>
      <c r="B67" s="277"/>
      <c r="C67" s="281"/>
    </row>
    <row r="68" spans="1:3" ht="12.75">
      <c r="A68" s="276"/>
      <c r="B68" s="277"/>
      <c r="C68" s="278"/>
    </row>
    <row r="69" spans="1:3" ht="12.75">
      <c r="A69" s="276"/>
      <c r="B69" s="277"/>
      <c r="C69" s="278"/>
    </row>
    <row r="70" spans="1:3" ht="27.75" customHeight="1">
      <c r="A70" s="276"/>
      <c r="B70" s="277"/>
      <c r="C70" s="281"/>
    </row>
    <row r="71" spans="1:3" ht="27" customHeight="1">
      <c r="A71" s="277"/>
      <c r="B71" s="277"/>
      <c r="C71" s="281"/>
    </row>
    <row r="72" spans="1:3" ht="27" customHeight="1">
      <c r="A72" s="277"/>
      <c r="B72" s="277"/>
      <c r="C72" s="281"/>
    </row>
    <row r="73" spans="1:3" ht="27" customHeight="1">
      <c r="A73" s="277"/>
      <c r="B73" s="277"/>
      <c r="C73" s="290"/>
    </row>
    <row r="74" spans="1:3" ht="27" customHeight="1">
      <c r="A74" s="277"/>
      <c r="B74" s="277"/>
      <c r="C74" s="290"/>
    </row>
    <row r="75" spans="1:3" ht="27" customHeight="1">
      <c r="A75" s="276"/>
      <c r="B75" s="277"/>
      <c r="C75" s="291"/>
    </row>
    <row r="76" spans="1:3" ht="12.75">
      <c r="A76" s="276"/>
      <c r="B76" s="277"/>
      <c r="C76" s="281"/>
    </row>
    <row r="77" spans="1:3" ht="27.75" customHeight="1">
      <c r="A77" s="276"/>
      <c r="B77" s="277"/>
      <c r="C77" s="281"/>
    </row>
    <row r="78" spans="1:3" ht="12.75">
      <c r="A78" s="276"/>
      <c r="B78" s="277"/>
      <c r="C78" s="281"/>
    </row>
    <row r="79" spans="1:3" ht="12.75">
      <c r="A79" s="276"/>
      <c r="B79" s="277"/>
      <c r="C79" s="278"/>
    </row>
    <row r="80" spans="1:3" ht="12.75">
      <c r="A80" s="276"/>
      <c r="B80" s="277"/>
      <c r="C80" s="281"/>
    </row>
    <row r="81" spans="1:3" ht="12.75">
      <c r="A81" s="276"/>
      <c r="B81" s="277"/>
      <c r="C81" s="281"/>
    </row>
    <row r="82" spans="1:3" ht="12.75">
      <c r="A82" s="276"/>
      <c r="B82" s="277"/>
      <c r="C82" s="281"/>
    </row>
    <row r="83" spans="1:3" s="272" customFormat="1" ht="13.5" customHeight="1">
      <c r="A83" s="276"/>
      <c r="B83" s="277"/>
      <c r="C83" s="281"/>
    </row>
    <row r="84" spans="1:3" s="266" customFormat="1" ht="25.5" customHeight="1">
      <c r="A84" s="277"/>
      <c r="B84" s="277"/>
      <c r="C84" s="281"/>
    </row>
    <row r="85" spans="1:3" s="266" customFormat="1" ht="42" customHeight="1">
      <c r="A85" s="282"/>
      <c r="B85" s="283"/>
      <c r="C85" s="289"/>
    </row>
    <row r="86" spans="1:3" ht="43.5" customHeight="1">
      <c r="A86" s="277"/>
      <c r="B86" s="277"/>
      <c r="C86" s="281"/>
    </row>
    <row r="87" spans="1:3" ht="42" customHeight="1">
      <c r="A87" s="292"/>
      <c r="B87" s="277"/>
      <c r="C87" s="113"/>
    </row>
    <row r="88" spans="1:4" ht="42" customHeight="1">
      <c r="A88" s="277"/>
      <c r="B88" s="277"/>
      <c r="C88" s="281"/>
      <c r="D88" s="287"/>
    </row>
    <row r="89" spans="1:3" ht="40.5" customHeight="1">
      <c r="A89" s="277"/>
      <c r="B89" s="277"/>
      <c r="C89" s="281"/>
    </row>
    <row r="90" spans="1:3" ht="27.75" customHeight="1">
      <c r="A90" s="277"/>
      <c r="B90" s="277"/>
      <c r="C90" s="281"/>
    </row>
    <row r="91" spans="1:3" ht="12.75">
      <c r="A91" s="277"/>
      <c r="B91" s="277"/>
      <c r="C91" s="278"/>
    </row>
  </sheetData>
  <sheetProtection/>
  <mergeCells count="4">
    <mergeCell ref="A8:C8"/>
    <mergeCell ref="A9:C9"/>
    <mergeCell ref="A11:B11"/>
    <mergeCell ref="C11:C12"/>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E5" sqref="E5"/>
    </sheetView>
  </sheetViews>
  <sheetFormatPr defaultColWidth="10.140625" defaultRowHeight="15"/>
  <cols>
    <col min="1" max="1" width="9.7109375" style="293" customWidth="1"/>
    <col min="2" max="2" width="16.421875" style="293" customWidth="1"/>
    <col min="3" max="3" width="32.7109375" style="293" customWidth="1"/>
    <col min="4" max="4" width="17.28125" style="293" customWidth="1"/>
    <col min="5" max="5" width="18.140625" style="293" customWidth="1"/>
    <col min="6" max="8" width="10.140625" style="293" customWidth="1"/>
    <col min="9" max="9" width="11.421875" style="293" customWidth="1"/>
    <col min="10" max="16384" width="10.140625" style="293" customWidth="1"/>
  </cols>
  <sheetData>
    <row r="1" spans="2:5" ht="13.5">
      <c r="B1" s="316"/>
      <c r="C1" s="316"/>
      <c r="D1" s="316"/>
      <c r="E1" s="295" t="s">
        <v>97</v>
      </c>
    </row>
    <row r="2" spans="2:5" ht="13.5">
      <c r="B2" s="316"/>
      <c r="C2" s="316"/>
      <c r="D2" s="316"/>
      <c r="E2" s="296" t="s">
        <v>96</v>
      </c>
    </row>
    <row r="3" spans="2:5" ht="12.75">
      <c r="B3" s="316"/>
      <c r="C3" s="316"/>
      <c r="D3" s="316"/>
      <c r="E3" s="114" t="s">
        <v>156</v>
      </c>
    </row>
    <row r="4" spans="2:5" ht="12.75">
      <c r="B4" s="316"/>
      <c r="C4" s="316"/>
      <c r="D4" s="316"/>
      <c r="E4" s="496" t="s">
        <v>36</v>
      </c>
    </row>
    <row r="5" spans="2:5" ht="13.5">
      <c r="B5" s="316"/>
      <c r="C5" s="316"/>
      <c r="D5" s="316"/>
      <c r="E5" s="317" t="s">
        <v>731</v>
      </c>
    </row>
    <row r="6" spans="5:7" ht="12.75">
      <c r="E6" s="315"/>
      <c r="F6" s="315"/>
      <c r="G6" s="315"/>
    </row>
    <row r="7" spans="5:7" ht="12.75">
      <c r="E7" s="315"/>
      <c r="F7" s="315"/>
      <c r="G7" s="315"/>
    </row>
    <row r="8" spans="1:5" ht="64.5" customHeight="1">
      <c r="A8" s="564" t="s">
        <v>847</v>
      </c>
      <c r="B8" s="564"/>
      <c r="C8" s="564"/>
      <c r="D8" s="564"/>
      <c r="E8" s="564"/>
    </row>
    <row r="9" spans="1:5" ht="19.5" customHeight="1">
      <c r="A9" s="301"/>
      <c r="B9" s="301"/>
      <c r="C9" s="301"/>
      <c r="D9" s="301"/>
      <c r="E9" s="301"/>
    </row>
    <row r="10" spans="1:5" ht="14.25" thickBot="1">
      <c r="A10" s="318"/>
      <c r="B10" s="318"/>
      <c r="C10" s="318"/>
      <c r="D10" s="318"/>
      <c r="E10" s="317" t="s">
        <v>317</v>
      </c>
    </row>
    <row r="11" spans="1:5" ht="27">
      <c r="A11" s="319" t="s">
        <v>560</v>
      </c>
      <c r="B11" s="320" t="s">
        <v>94</v>
      </c>
      <c r="C11" s="320" t="s">
        <v>573</v>
      </c>
      <c r="D11" s="320" t="s">
        <v>574</v>
      </c>
      <c r="E11" s="321" t="s">
        <v>575</v>
      </c>
    </row>
    <row r="12" spans="1:8" ht="76.5" customHeight="1">
      <c r="A12" s="335">
        <v>1</v>
      </c>
      <c r="B12" s="336" t="s">
        <v>612</v>
      </c>
      <c r="C12" s="337" t="s">
        <v>576</v>
      </c>
      <c r="D12" s="338" t="s">
        <v>577</v>
      </c>
      <c r="E12" s="339">
        <v>55</v>
      </c>
      <c r="F12" s="315"/>
      <c r="G12" s="315"/>
      <c r="H12" s="315"/>
    </row>
    <row r="13" spans="1:8" ht="15" customHeight="1" thickBot="1">
      <c r="A13" s="568" t="s">
        <v>578</v>
      </c>
      <c r="B13" s="569"/>
      <c r="C13" s="569"/>
      <c r="D13" s="570"/>
      <c r="E13" s="333">
        <f>E12</f>
        <v>55</v>
      </c>
      <c r="F13" s="315"/>
      <c r="G13" s="315"/>
      <c r="H13" s="315"/>
    </row>
    <row r="14" ht="12.75">
      <c r="D14" s="315"/>
    </row>
    <row r="15" ht="12.75">
      <c r="D15" s="315"/>
    </row>
    <row r="16" ht="12.75">
      <c r="D16" s="315"/>
    </row>
    <row r="17" ht="12.75">
      <c r="D17" s="315"/>
    </row>
  </sheetData>
  <sheetProtection/>
  <mergeCells count="2">
    <mergeCell ref="A8:E8"/>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61"/>
  <sheetViews>
    <sheetView zoomScalePageLayoutView="0" workbookViewId="0" topLeftCell="A1">
      <selection activeCell="C5" sqref="C5"/>
    </sheetView>
  </sheetViews>
  <sheetFormatPr defaultColWidth="10.140625" defaultRowHeight="15"/>
  <cols>
    <col min="1" max="1" width="20.7109375" style="198" customWidth="1"/>
    <col min="2" max="2" width="62.28125" style="424" customWidth="1"/>
    <col min="3" max="3" width="13.28125" style="374" customWidth="1"/>
    <col min="4" max="4" width="7.57421875" style="198" hidden="1" customWidth="1"/>
    <col min="5" max="5" width="6.7109375" style="198" hidden="1" customWidth="1"/>
    <col min="6" max="6" width="12.8515625" style="198" hidden="1" customWidth="1"/>
    <col min="7" max="7" width="10.421875" style="198" hidden="1" customWidth="1"/>
    <col min="8" max="8" width="0" style="198" hidden="1" customWidth="1"/>
    <col min="9" max="16384" width="10.140625" style="198" customWidth="1"/>
  </cols>
  <sheetData>
    <row r="1" ht="12.75">
      <c r="C1" s="352" t="s">
        <v>97</v>
      </c>
    </row>
    <row r="2" ht="12.75">
      <c r="C2" s="352" t="s">
        <v>96</v>
      </c>
    </row>
    <row r="3" ht="12.75">
      <c r="C3" s="114" t="s">
        <v>156</v>
      </c>
    </row>
    <row r="4" ht="12.75">
      <c r="C4" s="496" t="s">
        <v>33</v>
      </c>
    </row>
    <row r="5" ht="12.75">
      <c r="C5" s="352" t="s">
        <v>344</v>
      </c>
    </row>
    <row r="7" spans="1:3" ht="60" customHeight="1">
      <c r="A7" s="533" t="s">
        <v>834</v>
      </c>
      <c r="B7" s="533"/>
      <c r="C7" s="533"/>
    </row>
    <row r="8" spans="1:3" ht="13.5" thickBot="1">
      <c r="A8" s="199"/>
      <c r="B8" s="425"/>
      <c r="C8" s="354"/>
    </row>
    <row r="9" spans="1:3" ht="12.75">
      <c r="A9" s="200" t="s">
        <v>313</v>
      </c>
      <c r="B9" s="531" t="s">
        <v>345</v>
      </c>
      <c r="C9" s="355" t="s">
        <v>315</v>
      </c>
    </row>
    <row r="10" spans="1:7" ht="13.5" thickBot="1">
      <c r="A10" s="201" t="s">
        <v>316</v>
      </c>
      <c r="B10" s="532"/>
      <c r="C10" s="356" t="s">
        <v>346</v>
      </c>
      <c r="F10" s="198">
        <v>38.5</v>
      </c>
      <c r="G10" s="198" t="s">
        <v>828</v>
      </c>
    </row>
    <row r="11" spans="1:8" ht="17.25" thickBot="1">
      <c r="A11" s="202" t="s">
        <v>347</v>
      </c>
      <c r="B11" s="427" t="s">
        <v>348</v>
      </c>
      <c r="C11" s="357">
        <f>C12+C23+C26+C17+C38+C45+C52+C55+C43+C35</f>
        <v>47326.1</v>
      </c>
      <c r="F11" s="428">
        <f>C12+C17+C26+C23</f>
        <v>19039</v>
      </c>
      <c r="G11" s="198" t="s">
        <v>825</v>
      </c>
      <c r="H11" s="428">
        <f>C12+C17+C23+C26</f>
        <v>19039</v>
      </c>
    </row>
    <row r="12" spans="1:8" ht="13.5" thickBot="1">
      <c r="A12" s="203" t="s">
        <v>349</v>
      </c>
      <c r="B12" s="221" t="s">
        <v>350</v>
      </c>
      <c r="C12" s="358">
        <f>C13</f>
        <v>11150.8</v>
      </c>
      <c r="F12" s="428">
        <f>C38+C43+C45+C52+C55</f>
        <v>28287.1</v>
      </c>
      <c r="G12" s="198" t="s">
        <v>826</v>
      </c>
      <c r="H12" s="428">
        <f>C38+C45+C52+C55</f>
        <v>28287.1</v>
      </c>
    </row>
    <row r="13" spans="1:8" ht="12.75">
      <c r="A13" s="204" t="s">
        <v>351</v>
      </c>
      <c r="B13" s="227" t="s">
        <v>352</v>
      </c>
      <c r="C13" s="359">
        <f>C14+C15+C16</f>
        <v>11150.8</v>
      </c>
      <c r="F13" s="523">
        <v>42911.7</v>
      </c>
      <c r="G13" s="198" t="s">
        <v>829</v>
      </c>
      <c r="H13" s="428">
        <f>H11+H12</f>
        <v>47326.1</v>
      </c>
    </row>
    <row r="14" spans="1:3" ht="53.25" customHeight="1">
      <c r="A14" s="204" t="s">
        <v>353</v>
      </c>
      <c r="B14" s="205" t="s">
        <v>354</v>
      </c>
      <c r="C14" s="360">
        <v>11000</v>
      </c>
    </row>
    <row r="15" spans="1:3" ht="75" customHeight="1">
      <c r="A15" s="204" t="s">
        <v>355</v>
      </c>
      <c r="B15" s="206" t="s">
        <v>356</v>
      </c>
      <c r="C15" s="361">
        <v>100</v>
      </c>
    </row>
    <row r="16" spans="1:3" ht="42" customHeight="1" thickBot="1">
      <c r="A16" s="204" t="s">
        <v>357</v>
      </c>
      <c r="B16" s="207" t="s">
        <v>358</v>
      </c>
      <c r="C16" s="361">
        <v>50.8</v>
      </c>
    </row>
    <row r="17" spans="1:4" ht="27" thickBot="1">
      <c r="A17" s="203" t="s">
        <v>359</v>
      </c>
      <c r="B17" s="221" t="s">
        <v>360</v>
      </c>
      <c r="C17" s="358">
        <f>C18</f>
        <v>1633.3</v>
      </c>
      <c r="D17" s="208">
        <f>C17-D18</f>
        <v>73.89999999999986</v>
      </c>
    </row>
    <row r="18" spans="1:4" ht="29.25" customHeight="1" thickBot="1">
      <c r="A18" s="209" t="s">
        <v>361</v>
      </c>
      <c r="B18" s="379" t="s">
        <v>362</v>
      </c>
      <c r="C18" s="362">
        <f>C19+C20+C21+C22</f>
        <v>1633.3</v>
      </c>
      <c r="D18" s="198">
        <f>D19+D20+D21+D22</f>
        <v>1559.4</v>
      </c>
    </row>
    <row r="19" spans="1:4" ht="52.5">
      <c r="A19" s="210" t="s">
        <v>363</v>
      </c>
      <c r="B19" s="211" t="s">
        <v>364</v>
      </c>
      <c r="C19" s="363">
        <v>800</v>
      </c>
      <c r="D19" s="198">
        <v>400</v>
      </c>
    </row>
    <row r="20" spans="1:4" ht="66">
      <c r="A20" s="210" t="s">
        <v>365</v>
      </c>
      <c r="B20" s="205" t="s">
        <v>366</v>
      </c>
      <c r="C20" s="360">
        <v>30</v>
      </c>
      <c r="D20" s="198">
        <v>200</v>
      </c>
    </row>
    <row r="21" spans="1:4" ht="49.5" customHeight="1">
      <c r="A21" s="210" t="s">
        <v>367</v>
      </c>
      <c r="B21" s="212" t="s">
        <v>368</v>
      </c>
      <c r="C21" s="360">
        <v>800</v>
      </c>
      <c r="D21" s="198">
        <v>924.4</v>
      </c>
    </row>
    <row r="22" spans="1:4" ht="53.25" thickBot="1">
      <c r="A22" s="210" t="s">
        <v>369</v>
      </c>
      <c r="B22" s="213" t="s">
        <v>370</v>
      </c>
      <c r="C22" s="364">
        <v>3.3</v>
      </c>
      <c r="D22" s="198">
        <v>35</v>
      </c>
    </row>
    <row r="23" spans="1:3" ht="13.5" thickBot="1">
      <c r="A23" s="203" t="s">
        <v>371</v>
      </c>
      <c r="B23" s="221" t="s">
        <v>372</v>
      </c>
      <c r="C23" s="358">
        <f>C24</f>
        <v>81.4</v>
      </c>
    </row>
    <row r="24" spans="1:3" ht="12.75">
      <c r="A24" s="204" t="s">
        <v>373</v>
      </c>
      <c r="B24" s="227" t="s">
        <v>374</v>
      </c>
      <c r="C24" s="359">
        <f>C25</f>
        <v>81.4</v>
      </c>
    </row>
    <row r="25" spans="1:3" ht="13.5" thickBot="1">
      <c r="A25" s="204" t="s">
        <v>582</v>
      </c>
      <c r="B25" s="207" t="s">
        <v>374</v>
      </c>
      <c r="C25" s="361">
        <v>81.4</v>
      </c>
    </row>
    <row r="26" spans="1:3" ht="13.5" thickBot="1">
      <c r="A26" s="203" t="s">
        <v>375</v>
      </c>
      <c r="B26" s="214" t="s">
        <v>376</v>
      </c>
      <c r="C26" s="358">
        <f>C27+C29+C32</f>
        <v>6173.5</v>
      </c>
    </row>
    <row r="27" spans="1:3" ht="13.5" thickBot="1">
      <c r="A27" s="204" t="s">
        <v>377</v>
      </c>
      <c r="B27" s="215" t="s">
        <v>378</v>
      </c>
      <c r="C27" s="365">
        <f>C28</f>
        <v>673.5</v>
      </c>
    </row>
    <row r="28" spans="1:3" ht="30" customHeight="1">
      <c r="A28" s="204" t="s">
        <v>583</v>
      </c>
      <c r="B28" s="216" t="s">
        <v>379</v>
      </c>
      <c r="C28" s="366">
        <v>673.5</v>
      </c>
    </row>
    <row r="29" spans="1:3" ht="13.5" hidden="1" thickBot="1">
      <c r="A29" s="204" t="s">
        <v>380</v>
      </c>
      <c r="B29" s="217" t="s">
        <v>381</v>
      </c>
      <c r="C29" s="367">
        <f>C30+C31</f>
        <v>0</v>
      </c>
    </row>
    <row r="30" spans="1:3" ht="12.75" hidden="1">
      <c r="A30" s="204" t="s">
        <v>382</v>
      </c>
      <c r="B30" s="218" t="s">
        <v>383</v>
      </c>
      <c r="C30" s="368">
        <v>0</v>
      </c>
    </row>
    <row r="31" spans="1:3" ht="12.75" hidden="1">
      <c r="A31" s="204" t="s">
        <v>384</v>
      </c>
      <c r="B31" s="219" t="s">
        <v>385</v>
      </c>
      <c r="C31" s="369">
        <v>0</v>
      </c>
    </row>
    <row r="32" spans="1:3" ht="12.75">
      <c r="A32" s="204" t="s">
        <v>386</v>
      </c>
      <c r="B32" s="219" t="s">
        <v>387</v>
      </c>
      <c r="C32" s="370">
        <f>C33+C34</f>
        <v>5500</v>
      </c>
    </row>
    <row r="33" spans="1:3" ht="42.75" customHeight="1">
      <c r="A33" s="204" t="s">
        <v>739</v>
      </c>
      <c r="B33" s="219" t="s">
        <v>388</v>
      </c>
      <c r="C33" s="369">
        <v>2700</v>
      </c>
    </row>
    <row r="34" spans="1:3" ht="39" customHeight="1" thickBot="1">
      <c r="A34" s="204" t="s">
        <v>740</v>
      </c>
      <c r="B34" s="220" t="s">
        <v>389</v>
      </c>
      <c r="C34" s="371">
        <v>2800</v>
      </c>
    </row>
    <row r="35" spans="1:3" ht="39.75" hidden="1" thickBot="1">
      <c r="A35" s="203" t="s">
        <v>584</v>
      </c>
      <c r="B35" s="221" t="s">
        <v>589</v>
      </c>
      <c r="C35" s="358">
        <f>C36</f>
        <v>0</v>
      </c>
    </row>
    <row r="36" spans="1:3" ht="26.25" hidden="1">
      <c r="A36" s="204" t="s">
        <v>585</v>
      </c>
      <c r="B36" s="227" t="s">
        <v>588</v>
      </c>
      <c r="C36" s="359">
        <f>C37</f>
        <v>0</v>
      </c>
    </row>
    <row r="37" spans="1:3" ht="39.75" hidden="1" thickBot="1">
      <c r="A37" s="353" t="s">
        <v>586</v>
      </c>
      <c r="B37" s="207" t="s">
        <v>587</v>
      </c>
      <c r="C37" s="361"/>
    </row>
    <row r="38" spans="1:5" ht="39.75" thickBot="1">
      <c r="A38" s="202" t="s">
        <v>390</v>
      </c>
      <c r="B38" s="221" t="s">
        <v>391</v>
      </c>
      <c r="C38" s="358">
        <f>C39+C40+C41+C42</f>
        <v>22053</v>
      </c>
      <c r="D38" s="198">
        <f>D39+D40+D41+D42</f>
        <v>18150</v>
      </c>
      <c r="E38" s="208">
        <f>C38-D38</f>
        <v>3903</v>
      </c>
    </row>
    <row r="39" spans="1:4" ht="52.5">
      <c r="A39" s="222" t="s">
        <v>392</v>
      </c>
      <c r="B39" s="223" t="s">
        <v>393</v>
      </c>
      <c r="C39" s="368">
        <v>4359</v>
      </c>
      <c r="D39" s="198">
        <v>3250</v>
      </c>
    </row>
    <row r="40" spans="1:4" ht="57" customHeight="1">
      <c r="A40" s="204" t="s">
        <v>394</v>
      </c>
      <c r="B40" s="224" t="s">
        <v>395</v>
      </c>
      <c r="C40" s="369">
        <v>346</v>
      </c>
      <c r="D40" s="198">
        <v>200</v>
      </c>
    </row>
    <row r="41" spans="1:4" ht="55.5" customHeight="1">
      <c r="A41" s="204" t="s">
        <v>396</v>
      </c>
      <c r="B41" s="224" t="s">
        <v>397</v>
      </c>
      <c r="C41" s="369">
        <v>16111</v>
      </c>
      <c r="D41" s="198">
        <v>13400</v>
      </c>
    </row>
    <row r="42" spans="1:4" ht="53.25" thickBot="1">
      <c r="A42" s="204" t="s">
        <v>398</v>
      </c>
      <c r="B42" s="223" t="s">
        <v>399</v>
      </c>
      <c r="C42" s="371">
        <v>1237</v>
      </c>
      <c r="D42" s="198">
        <v>1300</v>
      </c>
    </row>
    <row r="43" spans="1:3" ht="39.75" hidden="1" thickBot="1">
      <c r="A43" s="203" t="s">
        <v>400</v>
      </c>
      <c r="B43" s="221" t="s">
        <v>401</v>
      </c>
      <c r="C43" s="358">
        <f>C44</f>
        <v>0</v>
      </c>
    </row>
    <row r="44" spans="1:3" ht="13.5" hidden="1" thickBot="1">
      <c r="A44" s="204" t="s">
        <v>402</v>
      </c>
      <c r="B44" s="224" t="s">
        <v>403</v>
      </c>
      <c r="C44" s="359"/>
    </row>
    <row r="45" spans="1:3" ht="27" thickBot="1">
      <c r="A45" s="203" t="s">
        <v>404</v>
      </c>
      <c r="B45" s="221" t="s">
        <v>405</v>
      </c>
      <c r="C45" s="358">
        <f>C46+C47</f>
        <v>3834.1</v>
      </c>
    </row>
    <row r="46" spans="1:3" ht="66">
      <c r="A46" s="204" t="s">
        <v>406</v>
      </c>
      <c r="B46" s="223" t="s">
        <v>407</v>
      </c>
      <c r="C46" s="359">
        <v>2000</v>
      </c>
    </row>
    <row r="47" spans="1:5" ht="39">
      <c r="A47" s="204" t="s">
        <v>408</v>
      </c>
      <c r="B47" s="226" t="s">
        <v>409</v>
      </c>
      <c r="C47" s="360">
        <f>C50+C51</f>
        <v>1834.1</v>
      </c>
      <c r="D47" s="198">
        <f>D50+D51</f>
        <v>800</v>
      </c>
      <c r="E47" s="208">
        <f>C47-D47</f>
        <v>1034.1</v>
      </c>
    </row>
    <row r="48" spans="1:3" ht="12.75" hidden="1">
      <c r="A48" s="203" t="s">
        <v>410</v>
      </c>
      <c r="B48" s="426" t="s">
        <v>411</v>
      </c>
      <c r="C48" s="372">
        <f>C49</f>
        <v>0</v>
      </c>
    </row>
    <row r="49" spans="1:3" ht="26.25" hidden="1">
      <c r="A49" s="204" t="s">
        <v>412</v>
      </c>
      <c r="B49" s="212" t="s">
        <v>413</v>
      </c>
      <c r="C49" s="360"/>
    </row>
    <row r="50" spans="1:4" ht="39">
      <c r="A50" s="204" t="s">
        <v>414</v>
      </c>
      <c r="B50" s="224" t="s">
        <v>415</v>
      </c>
      <c r="C50" s="360">
        <v>1650</v>
      </c>
      <c r="D50" s="198">
        <v>700</v>
      </c>
    </row>
    <row r="51" spans="1:4" ht="43.5" customHeight="1" thickBot="1">
      <c r="A51" s="204" t="s">
        <v>416</v>
      </c>
      <c r="B51" s="224" t="s">
        <v>417</v>
      </c>
      <c r="C51" s="361">
        <v>184.1</v>
      </c>
      <c r="D51" s="198">
        <v>100</v>
      </c>
    </row>
    <row r="52" spans="1:3" ht="13.5" thickBot="1">
      <c r="A52" s="203" t="s">
        <v>418</v>
      </c>
      <c r="B52" s="221" t="s">
        <v>419</v>
      </c>
      <c r="C52" s="358">
        <f>C53+C54</f>
        <v>200</v>
      </c>
    </row>
    <row r="53" spans="1:3" ht="42" customHeight="1">
      <c r="A53" s="204" t="s">
        <v>420</v>
      </c>
      <c r="B53" s="227" t="s">
        <v>421</v>
      </c>
      <c r="C53" s="359">
        <v>50</v>
      </c>
    </row>
    <row r="54" spans="1:3" ht="30.75" customHeight="1" thickBot="1">
      <c r="A54" s="204" t="s">
        <v>422</v>
      </c>
      <c r="B54" s="228" t="s">
        <v>423</v>
      </c>
      <c r="C54" s="361">
        <v>150</v>
      </c>
    </row>
    <row r="55" spans="1:3" ht="13.5" thickBot="1">
      <c r="A55" s="203" t="s">
        <v>424</v>
      </c>
      <c r="B55" s="221" t="s">
        <v>425</v>
      </c>
      <c r="C55" s="358">
        <f>C56</f>
        <v>2200</v>
      </c>
    </row>
    <row r="56" spans="1:3" ht="13.5" thickBot="1">
      <c r="A56" s="204" t="s">
        <v>426</v>
      </c>
      <c r="B56" s="224" t="s">
        <v>427</v>
      </c>
      <c r="C56" s="364">
        <v>2200</v>
      </c>
    </row>
    <row r="57" spans="1:6" ht="17.25" thickBot="1">
      <c r="A57" s="203" t="s">
        <v>428</v>
      </c>
      <c r="B57" s="427" t="s">
        <v>429</v>
      </c>
      <c r="C57" s="357">
        <f>'Пр.3 ФП'!C10</f>
        <v>25163.299999999996</v>
      </c>
      <c r="F57" s="428"/>
    </row>
    <row r="58" spans="1:3" ht="18" thickBot="1">
      <c r="A58" s="229"/>
      <c r="B58" s="427" t="s">
        <v>430</v>
      </c>
      <c r="C58" s="494">
        <f>C11+C57</f>
        <v>72489.4</v>
      </c>
    </row>
    <row r="59" ht="12.75">
      <c r="C59" s="373"/>
    </row>
    <row r="61" spans="3:7" ht="12.75">
      <c r="C61" s="373"/>
      <c r="D61" s="475"/>
      <c r="E61" s="475"/>
      <c r="F61" s="475"/>
      <c r="G61" s="475"/>
    </row>
  </sheetData>
  <sheetProtection/>
  <mergeCells count="2">
    <mergeCell ref="B9:B10"/>
    <mergeCell ref="A7:C7"/>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77"/>
  <sheetViews>
    <sheetView zoomScalePageLayoutView="0" workbookViewId="0" topLeftCell="A1">
      <selection activeCell="C5" sqref="C5"/>
    </sheetView>
  </sheetViews>
  <sheetFormatPr defaultColWidth="97.8515625" defaultRowHeight="15"/>
  <cols>
    <col min="1" max="1" width="21.28125" style="234" customWidth="1"/>
    <col min="2" max="2" width="64.421875" style="260" customWidth="1"/>
    <col min="3" max="3" width="15.28125" style="470" customWidth="1"/>
    <col min="4" max="4" width="14.8515625" style="233" hidden="1" customWidth="1"/>
    <col min="5" max="5" width="14.140625" style="234" hidden="1" customWidth="1"/>
    <col min="6" max="6" width="16.57421875" style="234" customWidth="1"/>
    <col min="7" max="7" width="14.28125" style="234" customWidth="1"/>
    <col min="8" max="239" width="10.00390625" style="234" customWidth="1"/>
    <col min="240" max="240" width="25.421875" style="234" customWidth="1"/>
    <col min="241" max="16384" width="97.8515625" style="234" customWidth="1"/>
  </cols>
  <sheetData>
    <row r="1" spans="2:4" s="230" customFormat="1" ht="13.5">
      <c r="B1" s="231"/>
      <c r="C1" s="459" t="s">
        <v>97</v>
      </c>
      <c r="D1" s="232"/>
    </row>
    <row r="2" spans="2:4" s="230" customFormat="1" ht="13.5">
      <c r="B2" s="231"/>
      <c r="C2" s="459" t="s">
        <v>96</v>
      </c>
      <c r="D2" s="232"/>
    </row>
    <row r="3" spans="2:4" s="230" customFormat="1" ht="12.75">
      <c r="B3" s="231"/>
      <c r="C3" s="114" t="s">
        <v>156</v>
      </c>
      <c r="D3" s="232"/>
    </row>
    <row r="4" spans="2:4" s="230" customFormat="1" ht="12.75">
      <c r="B4" s="231"/>
      <c r="C4" s="496" t="s">
        <v>34</v>
      </c>
      <c r="D4" s="232"/>
    </row>
    <row r="5" spans="2:4" s="230" customFormat="1" ht="13.5">
      <c r="B5" s="231"/>
      <c r="C5" s="459" t="s">
        <v>431</v>
      </c>
      <c r="D5" s="232"/>
    </row>
    <row r="6" spans="2:4" s="230" customFormat="1" ht="13.5" customHeight="1">
      <c r="B6" s="231"/>
      <c r="C6" s="460"/>
      <c r="D6" s="232"/>
    </row>
    <row r="7" spans="1:3" ht="79.5" customHeight="1">
      <c r="A7" s="527" t="s">
        <v>835</v>
      </c>
      <c r="B7" s="527"/>
      <c r="C7" s="527"/>
    </row>
    <row r="8" spans="1:3" ht="15" customHeight="1" thickBot="1">
      <c r="A8" s="235"/>
      <c r="B8" s="236"/>
      <c r="C8" s="461"/>
    </row>
    <row r="9" spans="1:3" ht="27" thickBot="1">
      <c r="A9" s="237" t="s">
        <v>432</v>
      </c>
      <c r="B9" s="238" t="s">
        <v>345</v>
      </c>
      <c r="C9" s="484" t="s">
        <v>799</v>
      </c>
    </row>
    <row r="10" spans="1:7" ht="46.5">
      <c r="A10" s="239" t="s">
        <v>433</v>
      </c>
      <c r="B10" s="242" t="s">
        <v>434</v>
      </c>
      <c r="C10" s="476">
        <f>C12+C19+C48+C57</f>
        <v>25163.299999999996</v>
      </c>
      <c r="F10" s="384"/>
      <c r="G10" s="384"/>
    </row>
    <row r="11" spans="1:3" ht="14.25" customHeight="1">
      <c r="A11" s="240"/>
      <c r="B11" s="241"/>
      <c r="C11" s="462"/>
    </row>
    <row r="12" spans="1:3" ht="30.75">
      <c r="A12" s="240" t="s">
        <v>781</v>
      </c>
      <c r="B12" s="242" t="s">
        <v>436</v>
      </c>
      <c r="C12" s="463">
        <f>C13+C15+C18</f>
        <v>23872.699999999997</v>
      </c>
    </row>
    <row r="13" spans="1:3" ht="15.75">
      <c r="A13" s="240" t="s">
        <v>848</v>
      </c>
      <c r="B13" s="243" t="s">
        <v>437</v>
      </c>
      <c r="C13" s="464">
        <f>C16+C17</f>
        <v>23872.699999999997</v>
      </c>
    </row>
    <row r="14" spans="1:3" ht="7.5" customHeight="1">
      <c r="A14" s="240"/>
      <c r="B14" s="243"/>
      <c r="C14" s="465"/>
    </row>
    <row r="15" spans="1:6" ht="15" hidden="1">
      <c r="A15" s="240" t="s">
        <v>438</v>
      </c>
      <c r="B15" s="243" t="s">
        <v>439</v>
      </c>
      <c r="C15" s="466"/>
      <c r="F15" s="243" t="s">
        <v>439</v>
      </c>
    </row>
    <row r="16" spans="1:3" ht="15">
      <c r="A16" s="240"/>
      <c r="B16" s="244" t="s">
        <v>440</v>
      </c>
      <c r="C16" s="466">
        <v>14586.8</v>
      </c>
    </row>
    <row r="17" spans="1:6" ht="15">
      <c r="A17" s="240"/>
      <c r="B17" s="244" t="s">
        <v>441</v>
      </c>
      <c r="C17" s="466">
        <v>9285.9</v>
      </c>
      <c r="F17" s="233"/>
    </row>
    <row r="18" spans="1:3" ht="39" hidden="1">
      <c r="A18" s="473" t="s">
        <v>782</v>
      </c>
      <c r="B18" s="474" t="s">
        <v>783</v>
      </c>
      <c r="C18" s="464"/>
    </row>
    <row r="19" spans="1:3" ht="30.75" hidden="1">
      <c r="A19" s="240" t="s">
        <v>435</v>
      </c>
      <c r="B19" s="242" t="s">
        <v>442</v>
      </c>
      <c r="C19" s="463">
        <f>C21+C25+C27+C39+C31+C33+C35+C29+C44+C41+C23+C43+C37+C46</f>
        <v>0</v>
      </c>
    </row>
    <row r="20" spans="1:3" ht="15" hidden="1">
      <c r="A20" s="246"/>
      <c r="B20" s="242"/>
      <c r="C20" s="463"/>
    </row>
    <row r="21" spans="1:7" ht="68.25" customHeight="1" hidden="1">
      <c r="A21" s="245" t="s">
        <v>443</v>
      </c>
      <c r="B21" s="248" t="s">
        <v>0</v>
      </c>
      <c r="C21" s="495"/>
      <c r="D21" s="233">
        <v>13420588</v>
      </c>
      <c r="F21" s="384"/>
      <c r="G21" s="384"/>
    </row>
    <row r="22" spans="1:3" ht="12.75" hidden="1">
      <c r="A22" s="245"/>
      <c r="B22" s="243"/>
      <c r="C22" s="465"/>
    </row>
    <row r="23" spans="1:4" ht="53.25" customHeight="1" hidden="1">
      <c r="A23" s="245" t="s">
        <v>1</v>
      </c>
      <c r="B23" s="248" t="s">
        <v>737</v>
      </c>
      <c r="C23" s="495"/>
      <c r="D23" s="233">
        <v>13420588</v>
      </c>
    </row>
    <row r="24" spans="1:3" ht="12.75" hidden="1">
      <c r="A24" s="245"/>
      <c r="B24" s="243"/>
      <c r="C24" s="465"/>
    </row>
    <row r="25" spans="1:4" ht="39" hidden="1">
      <c r="A25" s="245" t="s">
        <v>1</v>
      </c>
      <c r="B25" s="250" t="s">
        <v>2</v>
      </c>
      <c r="C25" s="465">
        <v>0</v>
      </c>
      <c r="D25" s="233">
        <v>11297761.2</v>
      </c>
    </row>
    <row r="26" spans="1:3" ht="12.75" hidden="1">
      <c r="A26" s="249"/>
      <c r="B26" s="250"/>
      <c r="C26" s="465"/>
    </row>
    <row r="27" spans="1:3" ht="40.5" customHeight="1" hidden="1">
      <c r="A27" s="251" t="s">
        <v>3</v>
      </c>
      <c r="B27" s="248" t="s">
        <v>4</v>
      </c>
      <c r="C27" s="465"/>
    </row>
    <row r="28" spans="1:3" ht="12" customHeight="1" hidden="1">
      <c r="A28" s="245"/>
      <c r="B28" s="252"/>
      <c r="C28" s="465"/>
    </row>
    <row r="29" spans="1:3" ht="40.5" customHeight="1" hidden="1">
      <c r="A29" s="251" t="s">
        <v>5</v>
      </c>
      <c r="B29" s="248" t="s">
        <v>4</v>
      </c>
      <c r="C29" s="465">
        <v>0</v>
      </c>
    </row>
    <row r="30" spans="1:3" ht="12" customHeight="1" hidden="1">
      <c r="A30" s="245"/>
      <c r="B30" s="252"/>
      <c r="C30" s="465"/>
    </row>
    <row r="31" spans="1:3" ht="28.5" customHeight="1" hidden="1">
      <c r="A31" s="251" t="s">
        <v>6</v>
      </c>
      <c r="B31" s="248" t="s">
        <v>822</v>
      </c>
      <c r="C31" s="465"/>
    </row>
    <row r="32" spans="1:3" ht="11.25" customHeight="1" hidden="1">
      <c r="A32" s="251"/>
      <c r="B32" s="248"/>
      <c r="C32" s="465"/>
    </row>
    <row r="33" spans="1:3" ht="28.5" customHeight="1" hidden="1">
      <c r="A33" s="251" t="s">
        <v>7</v>
      </c>
      <c r="B33" s="248" t="s">
        <v>823</v>
      </c>
      <c r="C33" s="465"/>
    </row>
    <row r="34" spans="1:3" ht="12" customHeight="1" hidden="1">
      <c r="A34" s="245"/>
      <c r="B34" s="252"/>
      <c r="C34" s="465"/>
    </row>
    <row r="35" spans="1:3" ht="39" customHeight="1" hidden="1">
      <c r="A35" s="249" t="s">
        <v>8</v>
      </c>
      <c r="B35" s="248" t="s">
        <v>9</v>
      </c>
      <c r="C35" s="465"/>
    </row>
    <row r="36" spans="1:3" ht="12" customHeight="1" hidden="1">
      <c r="A36" s="245"/>
      <c r="B36" s="252"/>
      <c r="C36" s="465"/>
    </row>
    <row r="37" spans="1:3" ht="48" customHeight="1" hidden="1">
      <c r="A37" s="249" t="s">
        <v>8</v>
      </c>
      <c r="B37" s="248" t="s">
        <v>774</v>
      </c>
      <c r="C37" s="465"/>
    </row>
    <row r="38" spans="1:3" ht="11.25" customHeight="1" hidden="1">
      <c r="A38" s="251"/>
      <c r="B38" s="248"/>
      <c r="C38" s="465"/>
    </row>
    <row r="39" spans="1:3" ht="26.25" hidden="1">
      <c r="A39" s="249" t="s">
        <v>8</v>
      </c>
      <c r="B39" s="248" t="s">
        <v>800</v>
      </c>
      <c r="C39" s="465"/>
    </row>
    <row r="40" spans="1:3" ht="12" customHeight="1" hidden="1">
      <c r="A40" s="245"/>
      <c r="B40" s="252"/>
      <c r="C40" s="465"/>
    </row>
    <row r="41" spans="1:3" ht="12" customHeight="1" hidden="1">
      <c r="A41" s="249" t="s">
        <v>8</v>
      </c>
      <c r="B41" s="252" t="s">
        <v>593</v>
      </c>
      <c r="C41" s="465"/>
    </row>
    <row r="42" spans="1:3" ht="12.75" hidden="1">
      <c r="A42" s="240"/>
      <c r="B42" s="241"/>
      <c r="C42" s="467"/>
    </row>
    <row r="43" spans="1:3" ht="57.75" customHeight="1" hidden="1">
      <c r="A43" s="249" t="s">
        <v>8</v>
      </c>
      <c r="B43" s="248" t="s">
        <v>780</v>
      </c>
      <c r="C43" s="465"/>
    </row>
    <row r="44" spans="1:3" ht="105" hidden="1">
      <c r="A44" s="249" t="s">
        <v>8</v>
      </c>
      <c r="B44" s="248" t="s">
        <v>579</v>
      </c>
      <c r="C44" s="465"/>
    </row>
    <row r="45" spans="1:3" ht="12.75" hidden="1">
      <c r="A45" s="249"/>
      <c r="B45" s="248"/>
      <c r="C45" s="465"/>
    </row>
    <row r="46" spans="1:3" ht="92.25" hidden="1">
      <c r="A46" s="249" t="s">
        <v>8</v>
      </c>
      <c r="B46" s="248" t="s">
        <v>821</v>
      </c>
      <c r="C46" s="465"/>
    </row>
    <row r="47" spans="1:3" ht="12.75">
      <c r="A47" s="249"/>
      <c r="B47" s="248"/>
      <c r="C47" s="465"/>
    </row>
    <row r="48" spans="1:3" ht="30.75">
      <c r="A48" s="240" t="s">
        <v>435</v>
      </c>
      <c r="B48" s="242" t="s">
        <v>10</v>
      </c>
      <c r="C48" s="463">
        <f>C50+C53</f>
        <v>1110.6</v>
      </c>
    </row>
    <row r="49" spans="1:3" ht="9.75" customHeight="1">
      <c r="A49" s="245"/>
      <c r="B49" s="243"/>
      <c r="C49" s="465"/>
    </row>
    <row r="50" spans="1:3" ht="26.25" hidden="1">
      <c r="A50" s="247" t="s">
        <v>849</v>
      </c>
      <c r="B50" s="250" t="s">
        <v>11</v>
      </c>
      <c r="C50" s="465">
        <f>C51</f>
        <v>0</v>
      </c>
    </row>
    <row r="51" spans="1:3" ht="26.25" hidden="1">
      <c r="A51" s="249"/>
      <c r="B51" s="250" t="s">
        <v>581</v>
      </c>
      <c r="C51" s="465"/>
    </row>
    <row r="52" spans="1:3" ht="8.25" customHeight="1" hidden="1">
      <c r="A52" s="245"/>
      <c r="B52" s="250"/>
      <c r="C52" s="465"/>
    </row>
    <row r="53" spans="1:3" ht="26.25">
      <c r="A53" s="247" t="s">
        <v>12</v>
      </c>
      <c r="B53" s="250" t="s">
        <v>13</v>
      </c>
      <c r="C53" s="465">
        <f>C54+C55</f>
        <v>1110.6</v>
      </c>
    </row>
    <row r="54" spans="1:3" ht="19.5" customHeight="1">
      <c r="A54" s="253"/>
      <c r="B54" s="250" t="s">
        <v>14</v>
      </c>
      <c r="C54" s="465">
        <v>549.8</v>
      </c>
    </row>
    <row r="55" spans="1:3" ht="12.75">
      <c r="A55" s="249"/>
      <c r="B55" s="250" t="s">
        <v>15</v>
      </c>
      <c r="C55" s="465">
        <v>560.8</v>
      </c>
    </row>
    <row r="56" spans="1:3" ht="6" customHeight="1">
      <c r="A56" s="245"/>
      <c r="B56" s="252"/>
      <c r="C56" s="465"/>
    </row>
    <row r="57" spans="1:4" s="256" customFormat="1" ht="15">
      <c r="A57" s="203" t="s">
        <v>16</v>
      </c>
      <c r="B57" s="254" t="s">
        <v>17</v>
      </c>
      <c r="C57" s="463">
        <f>C61+C62</f>
        <v>180</v>
      </c>
      <c r="D57" s="255"/>
    </row>
    <row r="58" spans="1:3" ht="9" customHeight="1">
      <c r="A58" s="524"/>
      <c r="B58" s="474"/>
      <c r="C58" s="525"/>
    </row>
    <row r="59" spans="1:5" ht="12.75">
      <c r="A59" s="536" t="s">
        <v>18</v>
      </c>
      <c r="B59" s="257" t="s">
        <v>19</v>
      </c>
      <c r="C59" s="468">
        <f>C61+C62</f>
        <v>180</v>
      </c>
      <c r="D59" s="233">
        <v>16946641.8</v>
      </c>
      <c r="E59" s="534">
        <f>D59+D66+D67</f>
        <v>17630144.8</v>
      </c>
    </row>
    <row r="60" spans="1:5" ht="36" customHeight="1" hidden="1">
      <c r="A60" s="537"/>
      <c r="B60" s="257" t="s">
        <v>602</v>
      </c>
      <c r="C60" s="468"/>
      <c r="E60" s="535"/>
    </row>
    <row r="61" spans="1:5" ht="13.5" customHeight="1">
      <c r="A61" s="537"/>
      <c r="B61" s="257" t="s">
        <v>746</v>
      </c>
      <c r="C61" s="468">
        <v>80</v>
      </c>
      <c r="E61" s="535"/>
    </row>
    <row r="62" spans="1:5" ht="12.75" customHeight="1">
      <c r="A62" s="537"/>
      <c r="B62" s="257" t="s">
        <v>747</v>
      </c>
      <c r="C62" s="468">
        <v>100</v>
      </c>
      <c r="E62" s="535"/>
    </row>
    <row r="63" spans="1:5" ht="12.75" customHeight="1" hidden="1">
      <c r="A63" s="537"/>
      <c r="B63" s="257" t="s">
        <v>596</v>
      </c>
      <c r="C63" s="468"/>
      <c r="E63" s="535"/>
    </row>
    <row r="64" spans="1:6" ht="12.75" customHeight="1" hidden="1">
      <c r="A64" s="538"/>
      <c r="B64" s="257" t="s">
        <v>798</v>
      </c>
      <c r="C64" s="465"/>
      <c r="E64" s="535"/>
      <c r="F64" s="384"/>
    </row>
    <row r="65" spans="1:6" ht="30.75" customHeight="1" hidden="1">
      <c r="A65" s="375" t="s">
        <v>553</v>
      </c>
      <c r="B65" s="257" t="s">
        <v>592</v>
      </c>
      <c r="C65" s="465"/>
      <c r="E65" s="535"/>
      <c r="F65" s="384"/>
    </row>
    <row r="66" spans="1:6" ht="9" customHeight="1" thickBot="1">
      <c r="A66" s="258"/>
      <c r="B66" s="259"/>
      <c r="C66" s="469"/>
      <c r="D66" s="233">
        <v>463503</v>
      </c>
      <c r="E66" s="535"/>
      <c r="F66" s="384"/>
    </row>
    <row r="67" spans="4:5" ht="12.75">
      <c r="D67" s="233">
        <v>220000</v>
      </c>
      <c r="E67" s="535"/>
    </row>
    <row r="68" spans="1:10" s="260" customFormat="1" ht="12.75">
      <c r="A68" s="234"/>
      <c r="B68" s="261"/>
      <c r="C68" s="470"/>
      <c r="D68" s="233"/>
      <c r="E68" s="234"/>
      <c r="F68" s="234"/>
      <c r="G68" s="234"/>
      <c r="H68" s="234"/>
      <c r="I68" s="234"/>
      <c r="J68" s="234"/>
    </row>
    <row r="69" spans="1:10" s="260" customFormat="1" ht="12.75">
      <c r="A69" s="234"/>
      <c r="B69" s="261"/>
      <c r="C69" s="470"/>
      <c r="D69" s="233"/>
      <c r="E69" s="234"/>
      <c r="F69" s="234"/>
      <c r="G69" s="234"/>
      <c r="H69" s="234"/>
      <c r="I69" s="234"/>
      <c r="J69" s="234"/>
    </row>
    <row r="70" spans="1:10" s="260" customFormat="1" ht="12.75">
      <c r="A70" s="234"/>
      <c r="B70" s="261"/>
      <c r="C70" s="470"/>
      <c r="D70" s="233"/>
      <c r="E70" s="234"/>
      <c r="F70" s="234"/>
      <c r="G70" s="234"/>
      <c r="H70" s="234"/>
      <c r="I70" s="234"/>
      <c r="J70" s="234"/>
    </row>
    <row r="71" spans="1:10" s="260" customFormat="1" ht="12.75">
      <c r="A71" s="234"/>
      <c r="B71" s="261"/>
      <c r="C71" s="470"/>
      <c r="D71" s="233"/>
      <c r="E71" s="234"/>
      <c r="F71" s="234"/>
      <c r="G71" s="234"/>
      <c r="H71" s="234"/>
      <c r="I71" s="234"/>
      <c r="J71" s="234"/>
    </row>
    <row r="72" spans="1:10" s="260" customFormat="1" ht="12.75">
      <c r="A72" s="234"/>
      <c r="B72" s="261"/>
      <c r="C72" s="470"/>
      <c r="D72" s="233"/>
      <c r="E72" s="234"/>
      <c r="F72" s="234"/>
      <c r="G72" s="234"/>
      <c r="H72" s="234"/>
      <c r="I72" s="234"/>
      <c r="J72" s="234"/>
    </row>
    <row r="73" spans="1:10" s="260" customFormat="1" ht="12.75">
      <c r="A73" s="234"/>
      <c r="B73" s="261"/>
      <c r="C73" s="470"/>
      <c r="D73" s="233"/>
      <c r="E73" s="234"/>
      <c r="F73" s="234"/>
      <c r="G73" s="234"/>
      <c r="H73" s="234"/>
      <c r="I73" s="234"/>
      <c r="J73" s="234"/>
    </row>
    <row r="74" spans="1:10" s="260" customFormat="1" ht="12.75">
      <c r="A74" s="234"/>
      <c r="B74" s="261"/>
      <c r="C74" s="470"/>
      <c r="D74" s="233"/>
      <c r="E74" s="234"/>
      <c r="F74" s="234"/>
      <c r="G74" s="234"/>
      <c r="H74" s="234"/>
      <c r="I74" s="234"/>
      <c r="J74" s="234"/>
    </row>
    <row r="75" spans="1:10" s="260" customFormat="1" ht="12.75">
      <c r="A75" s="234"/>
      <c r="B75" s="261"/>
      <c r="C75" s="470"/>
      <c r="D75" s="233"/>
      <c r="E75" s="234"/>
      <c r="F75" s="234"/>
      <c r="G75" s="234"/>
      <c r="H75" s="234"/>
      <c r="I75" s="234"/>
      <c r="J75" s="234"/>
    </row>
    <row r="76" spans="1:10" s="260" customFormat="1" ht="12.75">
      <c r="A76" s="234"/>
      <c r="B76" s="261"/>
      <c r="C76" s="470"/>
      <c r="D76" s="233"/>
      <c r="E76" s="234"/>
      <c r="F76" s="234"/>
      <c r="G76" s="234"/>
      <c r="H76" s="234"/>
      <c r="I76" s="234"/>
      <c r="J76" s="234"/>
    </row>
    <row r="77" spans="1:10" s="260" customFormat="1" ht="12.75">
      <c r="A77" s="234"/>
      <c r="B77" s="261"/>
      <c r="C77" s="470"/>
      <c r="D77" s="233"/>
      <c r="E77" s="234"/>
      <c r="F77" s="234"/>
      <c r="G77" s="234"/>
      <c r="H77" s="234"/>
      <c r="I77" s="234"/>
      <c r="J77" s="234"/>
    </row>
  </sheetData>
  <sheetProtection/>
  <mergeCells count="3">
    <mergeCell ref="A7:C7"/>
    <mergeCell ref="E59:E67"/>
    <mergeCell ref="A59:A6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54"/>
  <sheetViews>
    <sheetView zoomScalePageLayoutView="0" workbookViewId="0" topLeftCell="A1">
      <selection activeCell="C5" sqref="C5"/>
    </sheetView>
  </sheetViews>
  <sheetFormatPr defaultColWidth="10.00390625" defaultRowHeight="15"/>
  <cols>
    <col min="1" max="1" width="12.28125" style="199" customWidth="1"/>
    <col min="2" max="2" width="20.421875" style="199" customWidth="1"/>
    <col min="3" max="3" width="75.140625" style="265" customWidth="1"/>
    <col min="4" max="4" width="5.421875" style="198" customWidth="1"/>
    <col min="5" max="16384" width="10.00390625" style="198" customWidth="1"/>
  </cols>
  <sheetData>
    <row r="1" ht="12.75">
      <c r="C1" s="262" t="s">
        <v>97</v>
      </c>
    </row>
    <row r="2" ht="12.75">
      <c r="C2" s="263" t="s">
        <v>96</v>
      </c>
    </row>
    <row r="3" ht="12.75">
      <c r="C3" s="264" t="s">
        <v>156</v>
      </c>
    </row>
    <row r="4" ht="12.75">
      <c r="C4" s="496" t="s">
        <v>35</v>
      </c>
    </row>
    <row r="5" ht="12.75">
      <c r="C5" s="263" t="s">
        <v>20</v>
      </c>
    </row>
    <row r="8" spans="1:3" s="266" customFormat="1" ht="36" customHeight="1">
      <c r="A8" s="539" t="s">
        <v>836</v>
      </c>
      <c r="B8" s="539"/>
      <c r="C8" s="539"/>
    </row>
    <row r="9" spans="1:3" s="266" customFormat="1" ht="15">
      <c r="A9" s="540"/>
      <c r="B9" s="540"/>
      <c r="C9" s="540"/>
    </row>
    <row r="10" spans="1:3" s="266" customFormat="1" ht="13.5" thickBot="1">
      <c r="A10" s="267"/>
      <c r="B10" s="267"/>
      <c r="C10" s="268"/>
    </row>
    <row r="11" spans="1:3" s="266" customFormat="1" ht="13.5" thickBot="1">
      <c r="A11" s="541" t="s">
        <v>21</v>
      </c>
      <c r="B11" s="542"/>
      <c r="C11" s="543" t="s">
        <v>22</v>
      </c>
    </row>
    <row r="12" spans="1:3" s="266" customFormat="1" ht="39.75" thickBot="1">
      <c r="A12" s="269" t="s">
        <v>23</v>
      </c>
      <c r="B12" s="269" t="s">
        <v>24</v>
      </c>
      <c r="C12" s="544"/>
    </row>
    <row r="13" spans="1:3" s="266" customFormat="1" ht="26.25">
      <c r="A13" s="270">
        <v>116</v>
      </c>
      <c r="B13" s="270"/>
      <c r="C13" s="271" t="s">
        <v>25</v>
      </c>
    </row>
    <row r="14" spans="1:3" ht="26.25">
      <c r="A14" s="222">
        <v>116</v>
      </c>
      <c r="B14" s="222" t="s">
        <v>26</v>
      </c>
      <c r="C14" s="225" t="s">
        <v>27</v>
      </c>
    </row>
    <row r="15" spans="1:3" s="272" customFormat="1" ht="52.5">
      <c r="A15" s="222">
        <v>116</v>
      </c>
      <c r="B15" s="222" t="s">
        <v>28</v>
      </c>
      <c r="C15" s="224" t="s">
        <v>395</v>
      </c>
    </row>
    <row r="16" spans="1:3" s="266" customFormat="1" ht="66">
      <c r="A16" s="222">
        <v>116</v>
      </c>
      <c r="B16" s="222" t="s">
        <v>29</v>
      </c>
      <c r="C16" s="273" t="s">
        <v>30</v>
      </c>
    </row>
    <row r="17" spans="1:3" s="266" customFormat="1" ht="39">
      <c r="A17" s="222">
        <v>116</v>
      </c>
      <c r="B17" s="222" t="s">
        <v>31</v>
      </c>
      <c r="C17" s="225" t="s">
        <v>397</v>
      </c>
    </row>
    <row r="18" spans="1:3" s="266" customFormat="1" ht="52.5">
      <c r="A18" s="222">
        <v>116</v>
      </c>
      <c r="B18" s="222" t="s">
        <v>32</v>
      </c>
      <c r="C18" s="224" t="s">
        <v>487</v>
      </c>
    </row>
    <row r="19" spans="1:3" s="266" customFormat="1" ht="52.5">
      <c r="A19" s="222">
        <v>116</v>
      </c>
      <c r="B19" s="222" t="s">
        <v>488</v>
      </c>
      <c r="C19" s="223" t="s">
        <v>399</v>
      </c>
    </row>
    <row r="20" spans="1:3" s="266" customFormat="1" ht="52.5">
      <c r="A20" s="222">
        <v>116</v>
      </c>
      <c r="B20" s="222" t="s">
        <v>489</v>
      </c>
      <c r="C20" s="224" t="s">
        <v>490</v>
      </c>
    </row>
    <row r="21" spans="1:3" s="266" customFormat="1" ht="26.25">
      <c r="A21" s="222">
        <v>116</v>
      </c>
      <c r="B21" s="222" t="s">
        <v>491</v>
      </c>
      <c r="C21" s="224" t="s">
        <v>492</v>
      </c>
    </row>
    <row r="22" spans="1:3" s="266" customFormat="1" ht="12.75">
      <c r="A22" s="222">
        <v>116</v>
      </c>
      <c r="B22" s="222" t="s">
        <v>402</v>
      </c>
      <c r="C22" s="224" t="s">
        <v>403</v>
      </c>
    </row>
    <row r="23" spans="1:3" s="266" customFormat="1" ht="12.75">
      <c r="A23" s="222">
        <v>116</v>
      </c>
      <c r="B23" s="429" t="s">
        <v>738</v>
      </c>
      <c r="C23" s="224" t="s">
        <v>493</v>
      </c>
    </row>
    <row r="24" spans="1:3" s="266" customFormat="1" ht="52.5">
      <c r="A24" s="222">
        <v>116</v>
      </c>
      <c r="B24" s="222" t="s">
        <v>494</v>
      </c>
      <c r="C24" s="223" t="s">
        <v>495</v>
      </c>
    </row>
    <row r="25" spans="1:3" s="266" customFormat="1" ht="52.5">
      <c r="A25" s="222">
        <v>116</v>
      </c>
      <c r="B25" s="222" t="s">
        <v>496</v>
      </c>
      <c r="C25" s="223" t="s">
        <v>497</v>
      </c>
    </row>
    <row r="26" spans="1:3" s="266" customFormat="1" ht="52.5">
      <c r="A26" s="222">
        <v>116</v>
      </c>
      <c r="B26" s="222" t="s">
        <v>498</v>
      </c>
      <c r="C26" s="223" t="s">
        <v>407</v>
      </c>
    </row>
    <row r="27" spans="1:3" s="266" customFormat="1" ht="52.5">
      <c r="A27" s="222">
        <v>116</v>
      </c>
      <c r="B27" s="222" t="s">
        <v>499</v>
      </c>
      <c r="C27" s="273" t="s">
        <v>500</v>
      </c>
    </row>
    <row r="28" spans="1:3" s="266" customFormat="1" ht="26.25">
      <c r="A28" s="222">
        <v>116</v>
      </c>
      <c r="B28" s="222" t="s">
        <v>501</v>
      </c>
      <c r="C28" s="224" t="s">
        <v>502</v>
      </c>
    </row>
    <row r="29" spans="1:3" s="266" customFormat="1" ht="39">
      <c r="A29" s="222">
        <v>116</v>
      </c>
      <c r="B29" s="222" t="s">
        <v>503</v>
      </c>
      <c r="C29" s="225" t="s">
        <v>417</v>
      </c>
    </row>
    <row r="30" spans="1:3" s="266" customFormat="1" ht="52.5" hidden="1">
      <c r="A30" s="222">
        <v>116</v>
      </c>
      <c r="B30" s="222" t="s">
        <v>504</v>
      </c>
      <c r="C30" s="224" t="s">
        <v>505</v>
      </c>
    </row>
    <row r="31" spans="1:3" s="266" customFormat="1" ht="66">
      <c r="A31" s="222">
        <v>116</v>
      </c>
      <c r="B31" s="222" t="s">
        <v>506</v>
      </c>
      <c r="C31" s="223" t="s">
        <v>507</v>
      </c>
    </row>
    <row r="32" spans="1:3" s="266" customFormat="1" ht="26.25">
      <c r="A32" s="222">
        <v>116</v>
      </c>
      <c r="B32" s="222" t="s">
        <v>508</v>
      </c>
      <c r="C32" s="224" t="s">
        <v>509</v>
      </c>
    </row>
    <row r="33" spans="1:3" s="266" customFormat="1" ht="39">
      <c r="A33" s="222">
        <v>116</v>
      </c>
      <c r="B33" s="222" t="s">
        <v>510</v>
      </c>
      <c r="C33" s="224" t="s">
        <v>511</v>
      </c>
    </row>
    <row r="34" spans="1:3" s="266" customFormat="1" ht="26.25">
      <c r="A34" s="222">
        <v>116</v>
      </c>
      <c r="B34" s="222" t="s">
        <v>512</v>
      </c>
      <c r="C34" s="225" t="s">
        <v>513</v>
      </c>
    </row>
    <row r="35" spans="1:3" ht="39">
      <c r="A35" s="222">
        <v>116</v>
      </c>
      <c r="B35" s="274" t="s">
        <v>420</v>
      </c>
      <c r="C35" s="225" t="s">
        <v>421</v>
      </c>
    </row>
    <row r="36" spans="1:3" ht="26.25">
      <c r="A36" s="222">
        <v>116</v>
      </c>
      <c r="B36" s="275" t="s">
        <v>422</v>
      </c>
      <c r="C36" s="228" t="s">
        <v>423</v>
      </c>
    </row>
    <row r="37" spans="1:3" ht="12.75">
      <c r="A37" s="222">
        <v>116</v>
      </c>
      <c r="B37" s="222" t="s">
        <v>514</v>
      </c>
      <c r="C37" s="224" t="s">
        <v>515</v>
      </c>
    </row>
    <row r="38" spans="1:3" ht="12.75">
      <c r="A38" s="222">
        <v>116</v>
      </c>
      <c r="B38" s="222" t="s">
        <v>516</v>
      </c>
      <c r="C38" s="224" t="s">
        <v>427</v>
      </c>
    </row>
    <row r="39" spans="1:3" ht="26.25">
      <c r="A39" s="222">
        <v>116</v>
      </c>
      <c r="B39" s="222" t="s">
        <v>471</v>
      </c>
      <c r="C39" s="224" t="s">
        <v>517</v>
      </c>
    </row>
    <row r="40" spans="1:3" ht="12.75">
      <c r="A40" s="222">
        <v>116</v>
      </c>
      <c r="B40" s="222" t="s">
        <v>848</v>
      </c>
      <c r="C40" s="224" t="s">
        <v>518</v>
      </c>
    </row>
    <row r="41" spans="1:3" ht="26.25">
      <c r="A41" s="222">
        <v>116</v>
      </c>
      <c r="B41" s="222" t="s">
        <v>850</v>
      </c>
      <c r="C41" s="224" t="s">
        <v>519</v>
      </c>
    </row>
    <row r="42" spans="1:3" ht="12.75">
      <c r="A42" s="222">
        <v>116</v>
      </c>
      <c r="B42" s="222" t="s">
        <v>458</v>
      </c>
      <c r="C42" s="225" t="s">
        <v>520</v>
      </c>
    </row>
    <row r="43" spans="1:3" ht="12.75">
      <c r="A43" s="222">
        <v>116</v>
      </c>
      <c r="B43" s="222" t="s">
        <v>521</v>
      </c>
      <c r="C43" s="225" t="s">
        <v>522</v>
      </c>
    </row>
    <row r="44" spans="1:3" ht="26.25">
      <c r="A44" s="222">
        <v>116</v>
      </c>
      <c r="B44" s="222" t="s">
        <v>459</v>
      </c>
      <c r="C44" s="224" t="s">
        <v>523</v>
      </c>
    </row>
    <row r="45" spans="1:3" ht="39">
      <c r="A45" s="222">
        <v>116</v>
      </c>
      <c r="B45" s="222" t="s">
        <v>460</v>
      </c>
      <c r="C45" s="224" t="s">
        <v>524</v>
      </c>
    </row>
    <row r="46" spans="1:3" ht="12.75">
      <c r="A46" s="222">
        <v>116</v>
      </c>
      <c r="B46" s="222" t="s">
        <v>461</v>
      </c>
      <c r="C46" s="224" t="s">
        <v>525</v>
      </c>
    </row>
    <row r="47" spans="1:3" ht="26.25">
      <c r="A47" s="222">
        <v>116</v>
      </c>
      <c r="B47" s="222" t="s">
        <v>462</v>
      </c>
      <c r="C47" s="224" t="s">
        <v>526</v>
      </c>
    </row>
    <row r="48" spans="1:3" ht="26.25">
      <c r="A48" s="222">
        <v>116</v>
      </c>
      <c r="B48" s="222" t="s">
        <v>527</v>
      </c>
      <c r="C48" s="224" t="s">
        <v>528</v>
      </c>
    </row>
    <row r="49" spans="1:3" ht="26.25">
      <c r="A49" s="222">
        <v>116</v>
      </c>
      <c r="B49" s="222" t="s">
        <v>529</v>
      </c>
      <c r="C49" s="224" t="s">
        <v>530</v>
      </c>
    </row>
    <row r="50" spans="1:3" ht="66">
      <c r="A50" s="222">
        <v>116</v>
      </c>
      <c r="B50" s="222" t="s">
        <v>531</v>
      </c>
      <c r="C50" s="223" t="s">
        <v>532</v>
      </c>
    </row>
    <row r="51" spans="1:3" ht="39">
      <c r="A51" s="222">
        <v>116</v>
      </c>
      <c r="B51" s="222" t="s">
        <v>533</v>
      </c>
      <c r="C51" s="224" t="s">
        <v>534</v>
      </c>
    </row>
    <row r="52" spans="1:3" ht="39">
      <c r="A52" s="222">
        <v>116</v>
      </c>
      <c r="B52" s="222" t="s">
        <v>535</v>
      </c>
      <c r="C52" s="224" t="s">
        <v>536</v>
      </c>
    </row>
    <row r="53" spans="1:3" ht="52.5">
      <c r="A53" s="222">
        <v>116</v>
      </c>
      <c r="B53" s="222" t="s">
        <v>443</v>
      </c>
      <c r="C53" s="224" t="s">
        <v>537</v>
      </c>
    </row>
    <row r="54" spans="1:3" ht="39">
      <c r="A54" s="222">
        <v>116</v>
      </c>
      <c r="B54" s="222" t="s">
        <v>538</v>
      </c>
      <c r="C54" s="224" t="s">
        <v>539</v>
      </c>
    </row>
    <row r="55" spans="1:3" ht="26.25">
      <c r="A55" s="222">
        <v>116</v>
      </c>
      <c r="B55" s="222" t="s">
        <v>540</v>
      </c>
      <c r="C55" s="224" t="s">
        <v>541</v>
      </c>
    </row>
    <row r="56" spans="1:3" ht="26.25">
      <c r="A56" s="222">
        <v>116</v>
      </c>
      <c r="B56" s="222" t="s">
        <v>542</v>
      </c>
      <c r="C56" s="224" t="s">
        <v>543</v>
      </c>
    </row>
    <row r="57" spans="1:3" ht="39">
      <c r="A57" s="222">
        <v>116</v>
      </c>
      <c r="B57" s="222" t="s">
        <v>1</v>
      </c>
      <c r="C57" s="224" t="s">
        <v>544</v>
      </c>
    </row>
    <row r="58" spans="1:3" ht="26.25">
      <c r="A58" s="222">
        <v>116</v>
      </c>
      <c r="B58" s="222" t="s">
        <v>545</v>
      </c>
      <c r="C58" s="224" t="s">
        <v>546</v>
      </c>
    </row>
    <row r="59" spans="1:3" ht="39">
      <c r="A59" s="222">
        <v>116</v>
      </c>
      <c r="B59" s="222" t="s">
        <v>547</v>
      </c>
      <c r="C59" s="224" t="s">
        <v>548</v>
      </c>
    </row>
    <row r="60" spans="1:3" ht="52.5">
      <c r="A60" s="222">
        <v>116</v>
      </c>
      <c r="B60" s="222" t="s">
        <v>463</v>
      </c>
      <c r="C60" s="224" t="s">
        <v>549</v>
      </c>
    </row>
    <row r="61" spans="1:3" ht="12.75">
      <c r="A61" s="222">
        <v>116</v>
      </c>
      <c r="B61" s="222" t="s">
        <v>464</v>
      </c>
      <c r="C61" s="225" t="s">
        <v>550</v>
      </c>
    </row>
    <row r="62" spans="1:3" ht="26.25">
      <c r="A62" s="222">
        <v>116</v>
      </c>
      <c r="B62" s="222" t="s">
        <v>851</v>
      </c>
      <c r="C62" s="224" t="s">
        <v>551</v>
      </c>
    </row>
    <row r="63" spans="1:3" ht="26.25">
      <c r="A63" s="222">
        <v>116</v>
      </c>
      <c r="B63" s="222" t="s">
        <v>465</v>
      </c>
      <c r="C63" s="224" t="s">
        <v>552</v>
      </c>
    </row>
    <row r="64" spans="1:3" ht="39">
      <c r="A64" s="222">
        <v>116</v>
      </c>
      <c r="B64" s="222" t="s">
        <v>466</v>
      </c>
      <c r="C64" s="224" t="s">
        <v>554</v>
      </c>
    </row>
    <row r="65" spans="1:3" ht="12.75">
      <c r="A65" s="222">
        <v>116</v>
      </c>
      <c r="B65" s="222" t="s">
        <v>467</v>
      </c>
      <c r="C65" s="224" t="s">
        <v>555</v>
      </c>
    </row>
    <row r="66" spans="1:3" s="266" customFormat="1" ht="26.25">
      <c r="A66" s="222">
        <v>116</v>
      </c>
      <c r="B66" s="222" t="s">
        <v>468</v>
      </c>
      <c r="C66" s="224" t="s">
        <v>556</v>
      </c>
    </row>
    <row r="67" spans="1:3" ht="26.25">
      <c r="A67" s="222">
        <v>116</v>
      </c>
      <c r="B67" s="222" t="s">
        <v>469</v>
      </c>
      <c r="C67" s="224" t="s">
        <v>557</v>
      </c>
    </row>
    <row r="68" spans="1:3" ht="26.25">
      <c r="A68" s="222">
        <v>116</v>
      </c>
      <c r="B68" s="222" t="s">
        <v>470</v>
      </c>
      <c r="C68" s="224" t="s">
        <v>558</v>
      </c>
    </row>
    <row r="69" spans="1:3" ht="12.75">
      <c r="A69" s="276"/>
      <c r="B69" s="277"/>
      <c r="C69" s="278"/>
    </row>
    <row r="70" spans="1:3" ht="13.5">
      <c r="A70" s="276"/>
      <c r="B70" s="279"/>
      <c r="C70" s="280"/>
    </row>
    <row r="71" spans="1:3" ht="12.75">
      <c r="A71" s="276"/>
      <c r="B71" s="277"/>
      <c r="C71" s="278"/>
    </row>
    <row r="72" spans="1:3" ht="12.75">
      <c r="A72" s="276"/>
      <c r="B72" s="277"/>
      <c r="C72" s="281"/>
    </row>
    <row r="73" spans="1:3" ht="12.75">
      <c r="A73" s="276"/>
      <c r="B73" s="277"/>
      <c r="C73" s="281"/>
    </row>
    <row r="74" spans="1:3" ht="12.75">
      <c r="A74" s="276"/>
      <c r="B74" s="277"/>
      <c r="C74" s="281"/>
    </row>
    <row r="75" spans="1:3" ht="12.75">
      <c r="A75" s="276"/>
      <c r="B75" s="277"/>
      <c r="C75" s="281"/>
    </row>
    <row r="76" spans="1:3" ht="12.75">
      <c r="A76" s="276"/>
      <c r="B76" s="277"/>
      <c r="C76" s="278"/>
    </row>
    <row r="77" spans="1:3" ht="12.75">
      <c r="A77" s="276"/>
      <c r="B77" s="277"/>
      <c r="C77" s="281"/>
    </row>
    <row r="78" spans="1:3" ht="12.75">
      <c r="A78" s="276"/>
      <c r="B78" s="277"/>
      <c r="C78" s="281"/>
    </row>
    <row r="79" spans="1:3" ht="12.75">
      <c r="A79" s="276"/>
      <c r="B79" s="277"/>
      <c r="C79" s="281"/>
    </row>
    <row r="80" spans="1:3" s="266" customFormat="1" ht="12.75">
      <c r="A80" s="277"/>
      <c r="B80" s="277"/>
      <c r="C80" s="281"/>
    </row>
    <row r="81" spans="1:3" s="266" customFormat="1" ht="12.75">
      <c r="A81" s="282"/>
      <c r="B81" s="283"/>
      <c r="C81" s="284"/>
    </row>
    <row r="82" spans="1:3" ht="12.75">
      <c r="A82" s="285"/>
      <c r="B82" s="285"/>
      <c r="C82" s="113"/>
    </row>
    <row r="83" spans="1:3" ht="12.75">
      <c r="A83" s="285"/>
      <c r="B83" s="285"/>
      <c r="C83" s="113"/>
    </row>
    <row r="84" spans="1:3" ht="12.75">
      <c r="A84" s="286"/>
      <c r="B84" s="285"/>
      <c r="C84" s="281"/>
    </row>
    <row r="85" spans="1:3" ht="12.75">
      <c r="A85" s="286"/>
      <c r="B85" s="285"/>
      <c r="C85" s="281"/>
    </row>
    <row r="86" spans="1:4" ht="12.75">
      <c r="A86" s="286"/>
      <c r="B86" s="285"/>
      <c r="C86" s="281"/>
      <c r="D86" s="287"/>
    </row>
    <row r="87" spans="1:3" ht="12.75">
      <c r="A87" s="276"/>
      <c r="B87" s="277"/>
      <c r="C87" s="113"/>
    </row>
    <row r="88" spans="1:3" ht="12.75">
      <c r="A88" s="276"/>
      <c r="B88" s="277"/>
      <c r="C88" s="288"/>
    </row>
    <row r="89" spans="1:3" ht="12.75">
      <c r="A89" s="276"/>
      <c r="B89" s="277"/>
      <c r="C89" s="281"/>
    </row>
    <row r="90" spans="1:3" ht="12.75">
      <c r="A90" s="276"/>
      <c r="B90" s="277"/>
      <c r="C90" s="288"/>
    </row>
    <row r="91" spans="1:3" ht="12.75">
      <c r="A91" s="276"/>
      <c r="B91" s="277"/>
      <c r="C91" s="281"/>
    </row>
    <row r="92" spans="1:3" ht="12.75">
      <c r="A92" s="276"/>
      <c r="B92" s="277"/>
      <c r="C92" s="113"/>
    </row>
    <row r="93" spans="1:3" ht="12.75">
      <c r="A93" s="276"/>
      <c r="B93" s="277"/>
      <c r="C93" s="113"/>
    </row>
    <row r="94" spans="1:3" ht="12.75">
      <c r="A94" s="276"/>
      <c r="B94" s="277"/>
      <c r="C94" s="278"/>
    </row>
    <row r="95" spans="1:3" ht="12.75">
      <c r="A95" s="276"/>
      <c r="B95" s="277"/>
      <c r="C95" s="278"/>
    </row>
    <row r="96" spans="1:3" ht="12.75">
      <c r="A96" s="276"/>
      <c r="B96" s="277"/>
      <c r="C96" s="113"/>
    </row>
    <row r="97" spans="1:3" ht="12.75">
      <c r="A97" s="282"/>
      <c r="B97" s="277"/>
      <c r="C97" s="284"/>
    </row>
    <row r="98" spans="1:3" ht="12.75">
      <c r="A98" s="277"/>
      <c r="B98" s="277"/>
      <c r="C98" s="281"/>
    </row>
    <row r="99" spans="1:3" ht="12.75">
      <c r="A99" s="277"/>
      <c r="B99" s="277"/>
      <c r="C99" s="281"/>
    </row>
    <row r="100" spans="1:3" ht="12.75">
      <c r="A100" s="276"/>
      <c r="B100" s="277"/>
      <c r="C100" s="278"/>
    </row>
    <row r="101" spans="1:3" ht="12.75">
      <c r="A101" s="276"/>
      <c r="B101" s="277"/>
      <c r="C101" s="281"/>
    </row>
    <row r="102" spans="1:3" s="266" customFormat="1" ht="12.75">
      <c r="A102" s="282"/>
      <c r="B102" s="283"/>
      <c r="C102" s="289"/>
    </row>
    <row r="103" spans="1:3" s="266" customFormat="1" ht="12.75">
      <c r="A103" s="276"/>
      <c r="B103" s="277"/>
      <c r="C103" s="281"/>
    </row>
    <row r="104" spans="1:3" s="266" customFormat="1" ht="12.75">
      <c r="A104" s="282"/>
      <c r="B104" s="283"/>
      <c r="C104" s="289"/>
    </row>
    <row r="105" spans="1:3" ht="12.75">
      <c r="A105" s="276"/>
      <c r="B105" s="277"/>
      <c r="C105" s="281"/>
    </row>
    <row r="106" spans="1:3" ht="12.75">
      <c r="A106" s="276"/>
      <c r="B106" s="277"/>
      <c r="C106" s="278"/>
    </row>
    <row r="107" spans="1:3" ht="12.75">
      <c r="A107" s="276"/>
      <c r="B107" s="277"/>
      <c r="C107" s="278"/>
    </row>
    <row r="108" spans="1:3" ht="12.75">
      <c r="A108" s="276"/>
      <c r="B108" s="277"/>
      <c r="C108" s="281"/>
    </row>
    <row r="109" spans="1:3" ht="12.75">
      <c r="A109" s="276"/>
      <c r="B109" s="277"/>
      <c r="C109" s="281"/>
    </row>
    <row r="110" spans="1:3" ht="12.75">
      <c r="A110" s="276"/>
      <c r="B110" s="277"/>
      <c r="C110" s="281"/>
    </row>
    <row r="111" spans="1:3" ht="12.75">
      <c r="A111" s="276"/>
      <c r="B111" s="277"/>
      <c r="C111" s="278"/>
    </row>
    <row r="112" spans="1:3" s="272" customFormat="1" ht="12.75">
      <c r="A112" s="276"/>
      <c r="B112" s="277"/>
      <c r="C112" s="281"/>
    </row>
    <row r="113" spans="1:3" s="266" customFormat="1" ht="12.75">
      <c r="A113" s="277"/>
      <c r="B113" s="277"/>
      <c r="C113" s="281"/>
    </row>
    <row r="114" spans="1:3" s="266" customFormat="1" ht="12.75">
      <c r="A114" s="282"/>
      <c r="B114" s="283"/>
      <c r="C114" s="284"/>
    </row>
    <row r="115" spans="1:3" ht="12.75">
      <c r="A115" s="286"/>
      <c r="B115" s="277"/>
      <c r="C115" s="281"/>
    </row>
    <row r="116" spans="1:3" ht="12.75">
      <c r="A116" s="276"/>
      <c r="B116" s="277"/>
      <c r="C116" s="278"/>
    </row>
    <row r="117" spans="1:3" ht="12.75">
      <c r="A117" s="276"/>
      <c r="B117" s="277"/>
      <c r="C117" s="278"/>
    </row>
    <row r="118" spans="1:3" ht="12.75">
      <c r="A118" s="277"/>
      <c r="B118" s="277"/>
      <c r="C118" s="281"/>
    </row>
    <row r="119" spans="1:3" ht="12.75">
      <c r="A119" s="276"/>
      <c r="B119" s="277"/>
      <c r="C119" s="281"/>
    </row>
    <row r="120" spans="1:3" ht="12.75">
      <c r="A120" s="276"/>
      <c r="B120" s="277"/>
      <c r="C120" s="281"/>
    </row>
    <row r="121" spans="1:3" ht="12.75">
      <c r="A121" s="276"/>
      <c r="B121" s="277"/>
      <c r="C121" s="278"/>
    </row>
    <row r="122" spans="1:3" ht="12.75">
      <c r="A122" s="276"/>
      <c r="B122" s="277"/>
      <c r="C122" s="281"/>
    </row>
    <row r="123" spans="1:3" ht="12.75">
      <c r="A123" s="276"/>
      <c r="B123" s="277"/>
      <c r="C123" s="281"/>
    </row>
    <row r="124" spans="1:3" ht="12.75">
      <c r="A124" s="276"/>
      <c r="B124" s="277"/>
      <c r="C124" s="281"/>
    </row>
    <row r="125" spans="1:3" ht="12.75">
      <c r="A125" s="276"/>
      <c r="B125" s="277"/>
      <c r="C125" s="281"/>
    </row>
    <row r="126" spans="1:3" s="266" customFormat="1" ht="12.75">
      <c r="A126" s="277"/>
      <c r="B126" s="277"/>
      <c r="C126" s="281"/>
    </row>
    <row r="127" spans="1:3" s="266" customFormat="1" ht="12.75">
      <c r="A127" s="283"/>
      <c r="B127" s="283"/>
      <c r="C127" s="289"/>
    </row>
    <row r="128" spans="1:3" ht="12.75">
      <c r="A128" s="276"/>
      <c r="B128" s="277"/>
      <c r="C128" s="281"/>
    </row>
    <row r="129" spans="1:3" s="266" customFormat="1" ht="12.75">
      <c r="A129" s="283"/>
      <c r="B129" s="283"/>
      <c r="C129" s="289"/>
    </row>
    <row r="130" spans="1:3" ht="12.75">
      <c r="A130" s="276"/>
      <c r="B130" s="277"/>
      <c r="C130" s="281"/>
    </row>
    <row r="131" spans="1:3" ht="12.75">
      <c r="A131" s="276"/>
      <c r="B131" s="277"/>
      <c r="C131" s="278"/>
    </row>
    <row r="132" spans="1:3" ht="12.75">
      <c r="A132" s="276"/>
      <c r="B132" s="277"/>
      <c r="C132" s="278"/>
    </row>
    <row r="133" spans="1:3" ht="12.75">
      <c r="A133" s="276"/>
      <c r="B133" s="277"/>
      <c r="C133" s="281"/>
    </row>
    <row r="134" spans="1:3" ht="12.75">
      <c r="A134" s="277"/>
      <c r="B134" s="277"/>
      <c r="C134" s="281"/>
    </row>
    <row r="135" spans="1:3" ht="12.75">
      <c r="A135" s="277"/>
      <c r="B135" s="277"/>
      <c r="C135" s="281"/>
    </row>
    <row r="136" spans="1:3" ht="13.5">
      <c r="A136" s="277"/>
      <c r="B136" s="277"/>
      <c r="C136" s="290"/>
    </row>
    <row r="137" spans="1:3" ht="13.5">
      <c r="A137" s="277"/>
      <c r="B137" s="277"/>
      <c r="C137" s="290"/>
    </row>
    <row r="138" spans="1:3" ht="13.5">
      <c r="A138" s="276"/>
      <c r="B138" s="277"/>
      <c r="C138" s="291"/>
    </row>
    <row r="139" spans="1:3" ht="12.75">
      <c r="A139" s="276"/>
      <c r="B139" s="277"/>
      <c r="C139" s="281"/>
    </row>
    <row r="140" spans="1:3" ht="12.75">
      <c r="A140" s="276"/>
      <c r="B140" s="277"/>
      <c r="C140" s="281"/>
    </row>
    <row r="141" spans="1:3" ht="12.75">
      <c r="A141" s="276"/>
      <c r="B141" s="277"/>
      <c r="C141" s="281"/>
    </row>
    <row r="142" spans="1:3" ht="12.75">
      <c r="A142" s="276"/>
      <c r="B142" s="277"/>
      <c r="C142" s="278"/>
    </row>
    <row r="143" spans="1:3" ht="12.75">
      <c r="A143" s="276"/>
      <c r="B143" s="277"/>
      <c r="C143" s="281"/>
    </row>
    <row r="144" spans="1:3" ht="12.75">
      <c r="A144" s="276"/>
      <c r="B144" s="277"/>
      <c r="C144" s="281"/>
    </row>
    <row r="145" spans="1:3" ht="12.75">
      <c r="A145" s="276"/>
      <c r="B145" s="277"/>
      <c r="C145" s="281"/>
    </row>
    <row r="146" spans="1:3" s="272" customFormat="1" ht="12.75">
      <c r="A146" s="276"/>
      <c r="B146" s="277"/>
      <c r="C146" s="281"/>
    </row>
    <row r="147" spans="1:3" s="266" customFormat="1" ht="12.75">
      <c r="A147" s="277"/>
      <c r="B147" s="277"/>
      <c r="C147" s="281"/>
    </row>
    <row r="148" spans="1:3" s="266" customFormat="1" ht="12.75">
      <c r="A148" s="282"/>
      <c r="B148" s="283"/>
      <c r="C148" s="289"/>
    </row>
    <row r="149" spans="1:3" ht="12.75">
      <c r="A149" s="277"/>
      <c r="B149" s="277"/>
      <c r="C149" s="281"/>
    </row>
    <row r="150" spans="1:3" ht="12.75">
      <c r="A150" s="292"/>
      <c r="B150" s="277"/>
      <c r="C150" s="113"/>
    </row>
    <row r="151" spans="1:4" ht="12.75">
      <c r="A151" s="277"/>
      <c r="B151" s="277"/>
      <c r="C151" s="281"/>
      <c r="D151" s="287"/>
    </row>
    <row r="152" spans="1:3" ht="12.75">
      <c r="A152" s="277"/>
      <c r="B152" s="277"/>
      <c r="C152" s="281"/>
    </row>
    <row r="153" spans="1:3" ht="12.75">
      <c r="A153" s="277"/>
      <c r="B153" s="277"/>
      <c r="C153" s="281"/>
    </row>
    <row r="154" spans="1:3" ht="12.75">
      <c r="A154" s="277"/>
      <c r="B154" s="277"/>
      <c r="C154" s="278"/>
    </row>
  </sheetData>
  <sheetProtection/>
  <mergeCells count="4">
    <mergeCell ref="A8:C8"/>
    <mergeCell ref="A9:C9"/>
    <mergeCell ref="A11:B11"/>
    <mergeCell ref="C11:C12"/>
  </mergeCells>
  <printOptions/>
  <pageMargins left="0.7086614173228347" right="0" top="0.7480314960629921" bottom="0.35433070866141736"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28125" style="4" customWidth="1"/>
    <col min="4" max="4" width="18.28125" style="441" customWidth="1"/>
    <col min="5" max="5" width="13.7109375" style="377" customWidth="1"/>
    <col min="6" max="6" width="9.7109375" style="377" customWidth="1"/>
    <col min="7" max="248" width="10.00390625" style="4" customWidth="1"/>
    <col min="249" max="249" width="70.421875" style="4" customWidth="1"/>
    <col min="250" max="16384" width="15.00390625" style="4" customWidth="1"/>
  </cols>
  <sheetData>
    <row r="1" ht="12.75">
      <c r="D1" s="114" t="s">
        <v>97</v>
      </c>
    </row>
    <row r="2" ht="12.75">
      <c r="D2" s="114" t="s">
        <v>96</v>
      </c>
    </row>
    <row r="3" ht="12.75">
      <c r="D3" s="114" t="s">
        <v>156</v>
      </c>
    </row>
    <row r="4" ht="12.75">
      <c r="D4" s="496" t="s">
        <v>33</v>
      </c>
    </row>
    <row r="5" ht="12.75">
      <c r="D5" s="114" t="s">
        <v>155</v>
      </c>
    </row>
    <row r="7" spans="1:4" ht="58.5" customHeight="1">
      <c r="A7" s="545" t="s">
        <v>837</v>
      </c>
      <c r="B7" s="545"/>
      <c r="C7" s="545"/>
      <c r="D7" s="545"/>
    </row>
    <row r="8" spans="1:3" ht="17.25">
      <c r="A8" s="5"/>
      <c r="B8" s="5"/>
      <c r="C8" s="5"/>
    </row>
    <row r="9" spans="1:4" ht="18" thickBot="1">
      <c r="A9" s="6"/>
      <c r="B9" s="6"/>
      <c r="C9" s="6"/>
      <c r="D9" s="442"/>
    </row>
    <row r="10" spans="1:4" ht="24" customHeight="1" thickBot="1">
      <c r="A10" s="552" t="s">
        <v>152</v>
      </c>
      <c r="B10" s="548" t="s">
        <v>142</v>
      </c>
      <c r="C10" s="549"/>
      <c r="D10" s="546" t="s">
        <v>153</v>
      </c>
    </row>
    <row r="11" spans="1:4" ht="15.75" customHeight="1" thickBot="1">
      <c r="A11" s="553"/>
      <c r="B11" s="16" t="s">
        <v>143</v>
      </c>
      <c r="C11" s="17" t="s">
        <v>144</v>
      </c>
      <c r="D11" s="547"/>
    </row>
    <row r="12" spans="1:4" ht="15.75" thickBot="1">
      <c r="A12" s="81" t="s">
        <v>119</v>
      </c>
      <c r="B12" s="82" t="s">
        <v>118</v>
      </c>
      <c r="C12" s="83"/>
      <c r="D12" s="443">
        <f>D13+D14+D16+D17+D18+D15</f>
        <v>22110.18</v>
      </c>
    </row>
    <row r="13" spans="1:4" ht="45.75" customHeight="1">
      <c r="A13" s="80" t="s">
        <v>88</v>
      </c>
      <c r="B13" s="76"/>
      <c r="C13" s="79" t="s">
        <v>87</v>
      </c>
      <c r="D13" s="444">
        <f>'Пр.7 Р.П. ЦС. ВР'!E12</f>
        <v>30</v>
      </c>
    </row>
    <row r="14" spans="1:4" ht="44.25" customHeight="1">
      <c r="A14" s="80" t="s">
        <v>154</v>
      </c>
      <c r="B14" s="76"/>
      <c r="C14" s="79" t="s">
        <v>79</v>
      </c>
      <c r="D14" s="444">
        <f>'Пр.7 Р.П. ЦС. ВР'!E19</f>
        <v>11829</v>
      </c>
    </row>
    <row r="15" spans="1:4" ht="33.75" customHeight="1">
      <c r="A15" s="80" t="s">
        <v>288</v>
      </c>
      <c r="B15" s="76"/>
      <c r="C15" s="79" t="s">
        <v>287</v>
      </c>
      <c r="D15" s="444">
        <f>'Пр.7 Р.П. ЦС. ВР'!E38</f>
        <v>55</v>
      </c>
    </row>
    <row r="16" spans="1:4" ht="13.5" hidden="1">
      <c r="A16" s="73" t="s">
        <v>157</v>
      </c>
      <c r="B16" s="78"/>
      <c r="C16" s="79" t="s">
        <v>161</v>
      </c>
      <c r="D16" s="444">
        <f>'Пр.7 Р.П. ЦС. ВР'!E33</f>
        <v>0</v>
      </c>
    </row>
    <row r="17" spans="1:4" ht="13.5">
      <c r="A17" s="75" t="s">
        <v>122</v>
      </c>
      <c r="B17" s="76"/>
      <c r="C17" s="77" t="s">
        <v>113</v>
      </c>
      <c r="D17" s="444">
        <f>'Пр.7 Р.П. ЦС. ВР'!E44</f>
        <v>400</v>
      </c>
    </row>
    <row r="18" spans="1:4" ht="14.25" thickBot="1">
      <c r="A18" s="11" t="s">
        <v>86</v>
      </c>
      <c r="B18" s="7"/>
      <c r="C18" s="8" t="s">
        <v>85</v>
      </c>
      <c r="D18" s="445">
        <f>'Пр.7 Р.П. ЦС. ВР'!E50</f>
        <v>9796.18</v>
      </c>
    </row>
    <row r="19" spans="1:4" ht="27.75" customHeight="1" hidden="1" thickBot="1">
      <c r="A19" s="84" t="s">
        <v>190</v>
      </c>
      <c r="B19" s="82" t="s">
        <v>158</v>
      </c>
      <c r="C19" s="83"/>
      <c r="D19" s="446">
        <f>D20</f>
        <v>0</v>
      </c>
    </row>
    <row r="20" spans="1:4" ht="20.25" customHeight="1" hidden="1" thickBot="1">
      <c r="A20" s="73" t="s">
        <v>159</v>
      </c>
      <c r="B20" s="74"/>
      <c r="C20" s="77" t="s">
        <v>160</v>
      </c>
      <c r="D20" s="444">
        <f>'Пр.7 Р.П. ЦС. ВР'!E91</f>
        <v>0</v>
      </c>
    </row>
    <row r="21" spans="1:4" ht="29.25" customHeight="1" thickBot="1">
      <c r="A21" s="84" t="s">
        <v>124</v>
      </c>
      <c r="B21" s="82" t="s">
        <v>123</v>
      </c>
      <c r="C21" s="83"/>
      <c r="D21" s="446">
        <f>D22+D24+D23</f>
        <v>362.12</v>
      </c>
    </row>
    <row r="22" spans="1:4" ht="30.75" customHeight="1">
      <c r="A22" s="73" t="s">
        <v>125</v>
      </c>
      <c r="B22" s="74"/>
      <c r="C22" s="77" t="s">
        <v>106</v>
      </c>
      <c r="D22" s="444">
        <f>'Пр.7 Р.П. ЦС. ВР'!E100</f>
        <v>110.62</v>
      </c>
    </row>
    <row r="23" spans="1:4" ht="30.75" customHeight="1">
      <c r="A23" s="73" t="s">
        <v>140</v>
      </c>
      <c r="B23" s="74"/>
      <c r="C23" s="77" t="s">
        <v>141</v>
      </c>
      <c r="D23" s="444">
        <f>'Пр.7 Р.П. ЦС. ВР'!E106</f>
        <v>64</v>
      </c>
    </row>
    <row r="24" spans="1:4" ht="30.75" customHeight="1" thickBot="1">
      <c r="A24" s="10" t="s">
        <v>138</v>
      </c>
      <c r="B24" s="12"/>
      <c r="C24" s="8" t="s">
        <v>139</v>
      </c>
      <c r="D24" s="445">
        <f>'Пр.7 Р.П. ЦС. ВР'!E112</f>
        <v>187.5</v>
      </c>
    </row>
    <row r="25" spans="1:4" ht="21.75" customHeight="1" thickBot="1">
      <c r="A25" s="85" t="s">
        <v>127</v>
      </c>
      <c r="B25" s="82" t="s">
        <v>126</v>
      </c>
      <c r="C25" s="83"/>
      <c r="D25" s="446">
        <f>D27+D26</f>
        <v>3303.6684500000006</v>
      </c>
    </row>
    <row r="26" spans="1:4" ht="13.5">
      <c r="A26" s="72" t="s">
        <v>134</v>
      </c>
      <c r="B26" s="71"/>
      <c r="C26" s="77" t="s">
        <v>135</v>
      </c>
      <c r="D26" s="444">
        <f>'Пр.7 Р.П. ЦС. ВР'!E119</f>
        <v>2938.6684500000006</v>
      </c>
    </row>
    <row r="27" spans="1:4" ht="14.25" thickBot="1">
      <c r="A27" s="11" t="s">
        <v>76</v>
      </c>
      <c r="B27" s="13"/>
      <c r="C27" s="8" t="s">
        <v>75</v>
      </c>
      <c r="D27" s="445">
        <f>'Пр.7 Р.П. ЦС. ВР'!E151</f>
        <v>365</v>
      </c>
    </row>
    <row r="28" spans="1:4" ht="21.75" customHeight="1" thickBot="1">
      <c r="A28" s="85" t="s">
        <v>145</v>
      </c>
      <c r="B28" s="82" t="s">
        <v>117</v>
      </c>
      <c r="C28" s="83"/>
      <c r="D28" s="446">
        <f>D30+D31+D29</f>
        <v>43271.18857</v>
      </c>
    </row>
    <row r="29" spans="1:6" ht="16.5" customHeight="1">
      <c r="A29" s="72" t="s">
        <v>68</v>
      </c>
      <c r="B29" s="71"/>
      <c r="C29" s="77" t="s">
        <v>67</v>
      </c>
      <c r="D29" s="447">
        <f>'Пр.7 Р.П. ЦС. ВР'!E163</f>
        <v>18351.23198</v>
      </c>
      <c r="F29" s="378"/>
    </row>
    <row r="30" spans="1:4" ht="17.25" customHeight="1">
      <c r="A30" s="72" t="s">
        <v>105</v>
      </c>
      <c r="B30" s="71"/>
      <c r="C30" s="77" t="s">
        <v>104</v>
      </c>
      <c r="D30" s="444">
        <f>'Пр.7 Р.П. ЦС. ВР'!E199</f>
        <v>3045.38659</v>
      </c>
    </row>
    <row r="31" spans="1:4" ht="18" customHeight="1" thickBot="1">
      <c r="A31" s="11" t="s">
        <v>136</v>
      </c>
      <c r="B31" s="13"/>
      <c r="C31" s="8" t="s">
        <v>137</v>
      </c>
      <c r="D31" s="445">
        <f>'Пр.7 Р.П. ЦС. ВР'!E237</f>
        <v>21874.569999999996</v>
      </c>
    </row>
    <row r="32" spans="1:4" ht="20.25" customHeight="1" thickBot="1">
      <c r="A32" s="81" t="s">
        <v>131</v>
      </c>
      <c r="B32" s="82" t="s">
        <v>128</v>
      </c>
      <c r="C32" s="83"/>
      <c r="D32" s="446">
        <f>D33</f>
        <v>13269.020000000002</v>
      </c>
    </row>
    <row r="33" spans="1:4" ht="20.25" customHeight="1" thickBot="1">
      <c r="A33" s="9" t="s">
        <v>63</v>
      </c>
      <c r="B33" s="13"/>
      <c r="C33" s="8" t="s">
        <v>62</v>
      </c>
      <c r="D33" s="445">
        <f>'Пр.7 Р.П. ЦС. ВР'!E304</f>
        <v>13269.020000000002</v>
      </c>
    </row>
    <row r="34" spans="1:4" ht="20.25" customHeight="1" thickBot="1">
      <c r="A34" s="81" t="s">
        <v>120</v>
      </c>
      <c r="B34" s="82" t="s">
        <v>121</v>
      </c>
      <c r="C34" s="83"/>
      <c r="D34" s="446">
        <f>D35+D36</f>
        <v>2312.984</v>
      </c>
    </row>
    <row r="35" spans="1:4" ht="24" customHeight="1">
      <c r="A35" s="121" t="s">
        <v>78</v>
      </c>
      <c r="B35" s="122"/>
      <c r="C35" s="123" t="s">
        <v>115</v>
      </c>
      <c r="D35" s="448">
        <f>'Пр.7 Р.П. ЦС. ВР'!E347</f>
        <v>1212.984</v>
      </c>
    </row>
    <row r="36" spans="1:4" ht="19.5" customHeight="1" thickBot="1">
      <c r="A36" s="69" t="s">
        <v>108</v>
      </c>
      <c r="B36" s="70"/>
      <c r="C36" s="14" t="s">
        <v>107</v>
      </c>
      <c r="D36" s="449">
        <f>'Пр.7 Р.П. ЦС. ВР'!E353</f>
        <v>1100</v>
      </c>
    </row>
    <row r="37" spans="1:4" ht="24" customHeight="1" hidden="1" thickBot="1">
      <c r="A37" s="81" t="s">
        <v>132</v>
      </c>
      <c r="B37" s="82" t="s">
        <v>129</v>
      </c>
      <c r="C37" s="86"/>
      <c r="D37" s="443">
        <f>D38</f>
        <v>0</v>
      </c>
    </row>
    <row r="38" spans="1:4" ht="21" customHeight="1" hidden="1" thickBot="1">
      <c r="A38" s="9" t="s">
        <v>65</v>
      </c>
      <c r="B38" s="13"/>
      <c r="C38" s="8" t="s">
        <v>64</v>
      </c>
      <c r="D38" s="445">
        <f>'Пр.7 Р.П. ЦС. ВР'!E375</f>
        <v>0</v>
      </c>
    </row>
    <row r="39" spans="1:4" ht="21.75" customHeight="1" hidden="1" thickBot="1">
      <c r="A39" s="81" t="s">
        <v>133</v>
      </c>
      <c r="B39" s="82" t="s">
        <v>130</v>
      </c>
      <c r="C39" s="86"/>
      <c r="D39" s="443">
        <f>D40</f>
        <v>0</v>
      </c>
    </row>
    <row r="40" spans="1:4" ht="19.5" customHeight="1" hidden="1" thickBot="1">
      <c r="A40" s="9" t="s">
        <v>110</v>
      </c>
      <c r="B40" s="13"/>
      <c r="C40" s="8" t="s">
        <v>109</v>
      </c>
      <c r="D40" s="445">
        <f>'Пр.7 Р.П. ЦС. ВР'!E402</f>
        <v>0</v>
      </c>
    </row>
    <row r="41" spans="1:4" ht="26.25" customHeight="1" thickBot="1">
      <c r="A41" s="550" t="s">
        <v>61</v>
      </c>
      <c r="B41" s="551"/>
      <c r="C41" s="551"/>
      <c r="D41" s="450">
        <f>D12+D19+D21+D25+D28+D32+D34+D37+D39</f>
        <v>84629.16102</v>
      </c>
    </row>
    <row r="42" spans="2:3" ht="12.75">
      <c r="B42" s="15"/>
      <c r="C42" s="15"/>
    </row>
    <row r="43" ht="12.75">
      <c r="D43" s="480"/>
    </row>
    <row r="44" ht="12.75">
      <c r="F44" s="479"/>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tabColor rgb="FFFF0000"/>
  </sheetPr>
  <dimension ref="A1:L454"/>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7109375" style="18" customWidth="1"/>
    <col min="2" max="2" width="13.8515625" style="19" customWidth="1"/>
    <col min="3" max="3" width="9.140625" style="19" customWidth="1"/>
    <col min="4" max="4" width="7.421875" style="19" customWidth="1"/>
    <col min="5" max="5" width="18.8515625" style="457" customWidth="1"/>
    <col min="6" max="6" width="1.421875" style="18" hidden="1" customWidth="1"/>
    <col min="7" max="7" width="1.57421875" style="18" hidden="1" customWidth="1"/>
    <col min="8" max="8" width="11.57421875" style="18" hidden="1" customWidth="1"/>
    <col min="9" max="9" width="0" style="18" hidden="1" customWidth="1"/>
    <col min="10" max="10" width="2.140625" style="18" hidden="1" customWidth="1"/>
    <col min="11" max="11" width="17.421875" style="18" hidden="1" customWidth="1"/>
    <col min="12" max="12" width="11.7109375" style="18" hidden="1" customWidth="1"/>
    <col min="13" max="16384" width="8.8515625" style="18" customWidth="1"/>
  </cols>
  <sheetData>
    <row r="1" ht="13.5">
      <c r="E1" s="451" t="s">
        <v>97</v>
      </c>
    </row>
    <row r="2" spans="3:5" ht="14.25" customHeight="1">
      <c r="C2" s="408" t="s">
        <v>96</v>
      </c>
      <c r="D2" s="408"/>
      <c r="E2" s="408"/>
    </row>
    <row r="3" spans="2:5" s="2" customFormat="1" ht="12.75">
      <c r="B3" s="558" t="s">
        <v>156</v>
      </c>
      <c r="C3" s="558"/>
      <c r="D3" s="558"/>
      <c r="E3" s="558"/>
    </row>
    <row r="4" spans="4:5" ht="13.5">
      <c r="D4" s="559" t="s">
        <v>35</v>
      </c>
      <c r="E4" s="559"/>
    </row>
    <row r="5" ht="13.5">
      <c r="E5" s="451" t="s">
        <v>205</v>
      </c>
    </row>
    <row r="6" ht="13.5">
      <c r="E6" s="451"/>
    </row>
    <row r="7" ht="13.5">
      <c r="E7" s="451"/>
    </row>
    <row r="8" spans="1:5" ht="41.25" customHeight="1">
      <c r="A8" s="554" t="s">
        <v>838</v>
      </c>
      <c r="B8" s="554"/>
      <c r="C8" s="554"/>
      <c r="D8" s="554"/>
      <c r="E8" s="554"/>
    </row>
    <row r="11" spans="1:11" s="22" customFormat="1" ht="26.25">
      <c r="A11" s="28" t="s">
        <v>95</v>
      </c>
      <c r="B11" s="1" t="s">
        <v>94</v>
      </c>
      <c r="C11" s="1" t="s">
        <v>93</v>
      </c>
      <c r="D11" s="28" t="s">
        <v>92</v>
      </c>
      <c r="E11" s="452" t="s">
        <v>91</v>
      </c>
      <c r="J11" s="422"/>
      <c r="K11" s="133"/>
    </row>
    <row r="12" spans="1:12" s="59" customFormat="1" ht="39">
      <c r="A12" s="46" t="s">
        <v>860</v>
      </c>
      <c r="B12" s="1" t="s">
        <v>653</v>
      </c>
      <c r="C12" s="1"/>
      <c r="D12" s="1"/>
      <c r="E12" s="452">
        <f>E13+E18+E28+E47+E54</f>
        <v>2040.43659</v>
      </c>
      <c r="F12" s="171"/>
      <c r="J12" s="422"/>
      <c r="K12" s="173">
        <f>E12+E61+E88+E117+E180+E208+E261+E267+E293</f>
        <v>56134.63102</v>
      </c>
      <c r="L12" s="173">
        <f>E12+E61+E88+E117+E180+E208+E261+E267+E293</f>
        <v>56134.63102</v>
      </c>
    </row>
    <row r="13" spans="1:12" s="68" customFormat="1" ht="52.5">
      <c r="A13" s="30" t="s">
        <v>861</v>
      </c>
      <c r="B13" s="1" t="s">
        <v>674</v>
      </c>
      <c r="C13" s="1"/>
      <c r="D13" s="1"/>
      <c r="E13" s="452">
        <f>E15</f>
        <v>1265</v>
      </c>
      <c r="J13" s="422"/>
      <c r="K13" s="423">
        <f>E299+E323</f>
        <v>28494.53</v>
      </c>
      <c r="L13" s="423">
        <f>E299+E323</f>
        <v>28494.53</v>
      </c>
    </row>
    <row r="14" spans="1:12" s="68" customFormat="1" ht="13.5">
      <c r="A14" s="30" t="s">
        <v>672</v>
      </c>
      <c r="B14" s="117" t="s">
        <v>673</v>
      </c>
      <c r="C14" s="1"/>
      <c r="D14" s="1"/>
      <c r="E14" s="452">
        <f>E15</f>
        <v>1265</v>
      </c>
      <c r="J14" s="423"/>
      <c r="K14" s="423">
        <f>K12+K13-E443</f>
        <v>0</v>
      </c>
      <c r="L14" s="423">
        <f>L12+L13-E443</f>
        <v>0</v>
      </c>
    </row>
    <row r="15" spans="1:5" s="29" customFormat="1" ht="26.25">
      <c r="A15" s="30" t="s">
        <v>862</v>
      </c>
      <c r="B15" s="117" t="s">
        <v>671</v>
      </c>
      <c r="C15" s="1"/>
      <c r="D15" s="28"/>
      <c r="E15" s="452">
        <f>E16</f>
        <v>1265</v>
      </c>
    </row>
    <row r="16" spans="1:5" s="29" customFormat="1" ht="15.75" customHeight="1">
      <c r="A16" s="31" t="s">
        <v>267</v>
      </c>
      <c r="B16" s="117" t="s">
        <v>671</v>
      </c>
      <c r="C16" s="385" t="s">
        <v>281</v>
      </c>
      <c r="D16" s="28"/>
      <c r="E16" s="452">
        <f>E17</f>
        <v>1265</v>
      </c>
    </row>
    <row r="17" spans="1:5" s="29" customFormat="1" ht="13.5">
      <c r="A17" s="386" t="s">
        <v>68</v>
      </c>
      <c r="B17" s="117" t="s">
        <v>671</v>
      </c>
      <c r="C17" s="385" t="s">
        <v>281</v>
      </c>
      <c r="D17" s="28" t="s">
        <v>67</v>
      </c>
      <c r="E17" s="452">
        <f>'Пр.7 Р.П. ЦС. ВР'!E177</f>
        <v>1265</v>
      </c>
    </row>
    <row r="18" spans="1:5" s="29" customFormat="1" ht="45" customHeight="1">
      <c r="A18" s="31" t="s">
        <v>863</v>
      </c>
      <c r="B18" s="1" t="s">
        <v>809</v>
      </c>
      <c r="C18" s="1"/>
      <c r="D18" s="28"/>
      <c r="E18" s="452">
        <f>E20+E25</f>
        <v>210</v>
      </c>
    </row>
    <row r="19" spans="1:10" s="68" customFormat="1" ht="26.25">
      <c r="A19" s="30" t="s">
        <v>37</v>
      </c>
      <c r="B19" s="117" t="s">
        <v>865</v>
      </c>
      <c r="C19" s="1"/>
      <c r="D19" s="1"/>
      <c r="E19" s="452">
        <f>E20</f>
        <v>210</v>
      </c>
      <c r="J19" s="423"/>
    </row>
    <row r="20" spans="1:5" s="29" customFormat="1" ht="34.5" customHeight="1">
      <c r="A20" s="27" t="s">
        <v>864</v>
      </c>
      <c r="B20" s="1" t="s">
        <v>808</v>
      </c>
      <c r="C20" s="1"/>
      <c r="D20" s="28"/>
      <c r="E20" s="452">
        <f>E21+E23</f>
        <v>210</v>
      </c>
    </row>
    <row r="21" spans="1:5" s="29" customFormat="1" ht="26.25">
      <c r="A21" s="31" t="s">
        <v>267</v>
      </c>
      <c r="B21" s="1" t="s">
        <v>808</v>
      </c>
      <c r="C21" s="385" t="s">
        <v>281</v>
      </c>
      <c r="D21" s="28"/>
      <c r="E21" s="452">
        <f>E22</f>
        <v>210</v>
      </c>
    </row>
    <row r="22" spans="1:5" s="29" customFormat="1" ht="13.5">
      <c r="A22" s="386" t="s">
        <v>105</v>
      </c>
      <c r="B22" s="1" t="s">
        <v>808</v>
      </c>
      <c r="C22" s="385" t="s">
        <v>281</v>
      </c>
      <c r="D22" s="28" t="s">
        <v>104</v>
      </c>
      <c r="E22" s="452">
        <f>'Пр.7 Р.П. ЦС. ВР'!E216</f>
        <v>210</v>
      </c>
    </row>
    <row r="23" spans="1:5" s="29" customFormat="1" ht="26.25" hidden="1">
      <c r="A23" s="27" t="s">
        <v>77</v>
      </c>
      <c r="B23" s="1" t="s">
        <v>808</v>
      </c>
      <c r="C23" s="1" t="s">
        <v>74</v>
      </c>
      <c r="D23" s="28"/>
      <c r="E23" s="452">
        <f>E24</f>
        <v>0</v>
      </c>
    </row>
    <row r="24" spans="1:5" s="29" customFormat="1" ht="13.5" hidden="1">
      <c r="A24" s="386" t="s">
        <v>105</v>
      </c>
      <c r="B24" s="1" t="s">
        <v>808</v>
      </c>
      <c r="C24" s="385" t="s">
        <v>74</v>
      </c>
      <c r="D24" s="28" t="s">
        <v>104</v>
      </c>
      <c r="E24" s="452">
        <f>'Пр.7 Р.П. ЦС. ВР'!E217</f>
        <v>0</v>
      </c>
    </row>
    <row r="25" spans="1:5" s="24" customFormat="1" ht="78.75" hidden="1">
      <c r="A25" s="27" t="s">
        <v>197</v>
      </c>
      <c r="B25" s="1" t="s">
        <v>595</v>
      </c>
      <c r="C25" s="1"/>
      <c r="D25" s="28"/>
      <c r="E25" s="452">
        <f>E26</f>
        <v>0</v>
      </c>
    </row>
    <row r="26" spans="1:5" s="29" customFormat="1" ht="26.25" hidden="1">
      <c r="A26" s="31" t="s">
        <v>77</v>
      </c>
      <c r="B26" s="1" t="s">
        <v>595</v>
      </c>
      <c r="C26" s="1" t="s">
        <v>74</v>
      </c>
      <c r="D26" s="28"/>
      <c r="E26" s="452">
        <f>E27</f>
        <v>0</v>
      </c>
    </row>
    <row r="27" spans="1:5" s="29" customFormat="1" ht="13.5" hidden="1">
      <c r="A27" s="386" t="s">
        <v>105</v>
      </c>
      <c r="B27" s="1" t="s">
        <v>595</v>
      </c>
      <c r="C27" s="1" t="s">
        <v>74</v>
      </c>
      <c r="D27" s="28" t="s">
        <v>104</v>
      </c>
      <c r="E27" s="452">
        <f>'Пр.7 Р.П. ЦС. ВР'!E219</f>
        <v>0</v>
      </c>
    </row>
    <row r="28" spans="1:5" s="24" customFormat="1" ht="66" hidden="1">
      <c r="A28" s="31" t="s">
        <v>734</v>
      </c>
      <c r="B28" s="1" t="s">
        <v>664</v>
      </c>
      <c r="C28" s="1"/>
      <c r="D28" s="28"/>
      <c r="E28" s="452">
        <f>E30+E38+E35+E41</f>
        <v>0</v>
      </c>
    </row>
    <row r="29" spans="1:5" s="24" customFormat="1" ht="26.25" hidden="1">
      <c r="A29" s="31" t="s">
        <v>660</v>
      </c>
      <c r="B29" s="1" t="s">
        <v>661</v>
      </c>
      <c r="C29" s="1"/>
      <c r="D29" s="28"/>
      <c r="E29" s="452">
        <f>E30+E41</f>
        <v>0</v>
      </c>
    </row>
    <row r="30" spans="1:5" s="24" customFormat="1" ht="79.5" customHeight="1" hidden="1">
      <c r="A30" s="30" t="s">
        <v>659</v>
      </c>
      <c r="B30" s="1" t="s">
        <v>662</v>
      </c>
      <c r="C30" s="1"/>
      <c r="D30" s="28"/>
      <c r="E30" s="452">
        <f>E31+E33</f>
        <v>0</v>
      </c>
    </row>
    <row r="31" spans="1:5" s="29" customFormat="1" ht="26.25" hidden="1">
      <c r="A31" s="31" t="s">
        <v>77</v>
      </c>
      <c r="B31" s="1" t="s">
        <v>198</v>
      </c>
      <c r="C31" s="1" t="s">
        <v>74</v>
      </c>
      <c r="D31" s="28"/>
      <c r="E31" s="452">
        <f>E32</f>
        <v>0</v>
      </c>
    </row>
    <row r="32" spans="1:5" s="29" customFormat="1" ht="13.5" hidden="1">
      <c r="A32" s="386" t="s">
        <v>105</v>
      </c>
      <c r="B32" s="1" t="s">
        <v>198</v>
      </c>
      <c r="C32" s="1" t="s">
        <v>74</v>
      </c>
      <c r="D32" s="28" t="s">
        <v>104</v>
      </c>
      <c r="E32" s="452">
        <f>'Пр.7 Р.П. ЦС. ВР'!E223</f>
        <v>0</v>
      </c>
    </row>
    <row r="33" spans="1:5" s="29" customFormat="1" ht="26.25" hidden="1">
      <c r="A33" s="31" t="s">
        <v>267</v>
      </c>
      <c r="B33" s="1" t="s">
        <v>662</v>
      </c>
      <c r="C33" s="385" t="s">
        <v>281</v>
      </c>
      <c r="D33" s="28"/>
      <c r="E33" s="452">
        <f>E34</f>
        <v>0</v>
      </c>
    </row>
    <row r="34" spans="1:5" s="29" customFormat="1" ht="13.5" hidden="1">
      <c r="A34" s="386" t="s">
        <v>105</v>
      </c>
      <c r="B34" s="1" t="s">
        <v>662</v>
      </c>
      <c r="C34" s="385" t="s">
        <v>281</v>
      </c>
      <c r="D34" s="28" t="s">
        <v>104</v>
      </c>
      <c r="E34" s="452">
        <f>'Пр.7 Р.П. ЦС. ВР'!E224</f>
        <v>0</v>
      </c>
    </row>
    <row r="35" spans="1:5" s="29" customFormat="1" ht="13.5" hidden="1">
      <c r="A35" s="31" t="s">
        <v>818</v>
      </c>
      <c r="B35" s="1" t="s">
        <v>283</v>
      </c>
      <c r="C35" s="385"/>
      <c r="D35" s="28"/>
      <c r="E35" s="452">
        <f>E36</f>
        <v>0</v>
      </c>
    </row>
    <row r="36" spans="1:5" s="29" customFormat="1" ht="26.25" hidden="1">
      <c r="A36" s="31" t="s">
        <v>267</v>
      </c>
      <c r="B36" s="1" t="s">
        <v>283</v>
      </c>
      <c r="C36" s="1" t="s">
        <v>281</v>
      </c>
      <c r="D36" s="28"/>
      <c r="E36" s="452">
        <f>E37</f>
        <v>0</v>
      </c>
    </row>
    <row r="37" spans="1:5" s="29" customFormat="1" ht="13.5" hidden="1">
      <c r="A37" s="386" t="s">
        <v>105</v>
      </c>
      <c r="B37" s="1" t="s">
        <v>283</v>
      </c>
      <c r="C37" s="1" t="s">
        <v>281</v>
      </c>
      <c r="D37" s="28" t="s">
        <v>104</v>
      </c>
      <c r="E37" s="452">
        <f>'Пр.7 Р.П. ЦС. ВР'!E226</f>
        <v>0</v>
      </c>
    </row>
    <row r="38" spans="1:5" s="24" customFormat="1" ht="13.5" hidden="1">
      <c r="A38" s="31" t="s">
        <v>818</v>
      </c>
      <c r="B38" s="1" t="s">
        <v>240</v>
      </c>
      <c r="C38" s="1"/>
      <c r="D38" s="28"/>
      <c r="E38" s="452">
        <f>E39</f>
        <v>0</v>
      </c>
    </row>
    <row r="39" spans="1:5" s="29" customFormat="1" ht="26.25" hidden="1">
      <c r="A39" s="31" t="s">
        <v>267</v>
      </c>
      <c r="B39" s="1" t="s">
        <v>240</v>
      </c>
      <c r="C39" s="1" t="s">
        <v>281</v>
      </c>
      <c r="D39" s="28"/>
      <c r="E39" s="452">
        <f>E40</f>
        <v>0</v>
      </c>
    </row>
    <row r="40" spans="1:5" s="29" customFormat="1" ht="13.5" hidden="1">
      <c r="A40" s="386" t="s">
        <v>105</v>
      </c>
      <c r="B40" s="1" t="s">
        <v>240</v>
      </c>
      <c r="C40" s="1" t="s">
        <v>281</v>
      </c>
      <c r="D40" s="28" t="s">
        <v>104</v>
      </c>
      <c r="E40" s="452">
        <f>'Пр.7 Р.П. ЦС. ВР'!E228</f>
        <v>0</v>
      </c>
    </row>
    <row r="41" spans="1:5" s="29" customFormat="1" ht="31.5" customHeight="1" hidden="1">
      <c r="A41" s="31" t="s">
        <v>298</v>
      </c>
      <c r="B41" s="1" t="s">
        <v>663</v>
      </c>
      <c r="C41" s="385"/>
      <c r="D41" s="28"/>
      <c r="E41" s="452">
        <f>E44+E45</f>
        <v>0</v>
      </c>
    </row>
    <row r="42" spans="1:5" s="29" customFormat="1" ht="26.25" hidden="1">
      <c r="A42" s="31" t="s">
        <v>267</v>
      </c>
      <c r="B42" s="1" t="s">
        <v>293</v>
      </c>
      <c r="C42" s="385" t="s">
        <v>281</v>
      </c>
      <c r="D42" s="28"/>
      <c r="E42" s="452"/>
    </row>
    <row r="43" spans="1:5" s="29" customFormat="1" ht="26.25" hidden="1">
      <c r="A43" s="31" t="s">
        <v>267</v>
      </c>
      <c r="B43" s="1" t="s">
        <v>663</v>
      </c>
      <c r="C43" s="385" t="s">
        <v>281</v>
      </c>
      <c r="D43" s="28"/>
      <c r="E43" s="452">
        <f>E44</f>
        <v>0</v>
      </c>
    </row>
    <row r="44" spans="1:5" s="29" customFormat="1" ht="13.5" hidden="1">
      <c r="A44" s="386" t="s">
        <v>105</v>
      </c>
      <c r="B44" s="1" t="s">
        <v>663</v>
      </c>
      <c r="C44" s="385" t="s">
        <v>281</v>
      </c>
      <c r="D44" s="28" t="s">
        <v>104</v>
      </c>
      <c r="E44" s="452">
        <f>'Пр.7 Р.П. ЦС. ВР'!E230</f>
        <v>0</v>
      </c>
    </row>
    <row r="45" spans="1:5" s="29" customFormat="1" ht="13.5" hidden="1">
      <c r="A45" s="33" t="s">
        <v>274</v>
      </c>
      <c r="B45" s="1" t="s">
        <v>293</v>
      </c>
      <c r="C45" s="385" t="s">
        <v>282</v>
      </c>
      <c r="D45" s="28"/>
      <c r="E45" s="452">
        <f>E46</f>
        <v>0</v>
      </c>
    </row>
    <row r="46" spans="1:5" s="29" customFormat="1" ht="13.5" hidden="1">
      <c r="A46" s="386" t="s">
        <v>105</v>
      </c>
      <c r="B46" s="1" t="s">
        <v>293</v>
      </c>
      <c r="C46" s="385" t="s">
        <v>282</v>
      </c>
      <c r="D46" s="28" t="s">
        <v>104</v>
      </c>
      <c r="E46" s="452"/>
    </row>
    <row r="47" spans="1:5" s="68" customFormat="1" ht="52.5">
      <c r="A47" s="30" t="s">
        <v>38</v>
      </c>
      <c r="B47" s="1" t="s">
        <v>657</v>
      </c>
      <c r="C47" s="1"/>
      <c r="D47" s="1"/>
      <c r="E47" s="452">
        <f>E49</f>
        <v>565.43659</v>
      </c>
    </row>
    <row r="48" spans="1:5" s="68" customFormat="1" ht="13.5">
      <c r="A48" s="31" t="s">
        <v>647</v>
      </c>
      <c r="B48" s="117" t="s">
        <v>655</v>
      </c>
      <c r="C48" s="117"/>
      <c r="D48" s="1"/>
      <c r="E48" s="452">
        <f>E49</f>
        <v>565.43659</v>
      </c>
    </row>
    <row r="49" spans="1:5" s="68" customFormat="1" ht="13.5">
      <c r="A49" s="30" t="s">
        <v>39</v>
      </c>
      <c r="B49" s="117" t="s">
        <v>656</v>
      </c>
      <c r="C49" s="117"/>
      <c r="D49" s="1"/>
      <c r="E49" s="452">
        <f>E50+E52</f>
        <v>565.43659</v>
      </c>
    </row>
    <row r="50" spans="1:5" s="67" customFormat="1" ht="15.75" customHeight="1" hidden="1">
      <c r="A50" s="3" t="s">
        <v>273</v>
      </c>
      <c r="B50" s="117" t="s">
        <v>656</v>
      </c>
      <c r="C50" s="1" t="s">
        <v>282</v>
      </c>
      <c r="D50" s="44"/>
      <c r="E50" s="453">
        <f>E51</f>
        <v>0</v>
      </c>
    </row>
    <row r="51" spans="1:5" s="29" customFormat="1" ht="13.5" hidden="1">
      <c r="A51" s="386" t="s">
        <v>105</v>
      </c>
      <c r="B51" s="117" t="s">
        <v>656</v>
      </c>
      <c r="C51" s="1" t="s">
        <v>282</v>
      </c>
      <c r="D51" s="28" t="s">
        <v>104</v>
      </c>
      <c r="E51" s="453">
        <f>'Пр.7 Р.П. ЦС. ВР'!E236</f>
        <v>0</v>
      </c>
    </row>
    <row r="52" spans="1:5" s="67" customFormat="1" ht="26.25">
      <c r="A52" s="31" t="s">
        <v>267</v>
      </c>
      <c r="B52" s="117" t="s">
        <v>656</v>
      </c>
      <c r="C52" s="385" t="s">
        <v>281</v>
      </c>
      <c r="D52" s="44"/>
      <c r="E52" s="453">
        <f>E53</f>
        <v>565.43659</v>
      </c>
    </row>
    <row r="53" spans="1:5" s="29" customFormat="1" ht="13.5">
      <c r="A53" s="386" t="s">
        <v>105</v>
      </c>
      <c r="B53" s="117" t="s">
        <v>656</v>
      </c>
      <c r="C53" s="385" t="s">
        <v>281</v>
      </c>
      <c r="D53" s="28" t="s">
        <v>104</v>
      </c>
      <c r="E53" s="453">
        <f>'Пр.7 Р.П. ЦС. ВР'!E235</f>
        <v>565.43659</v>
      </c>
    </row>
    <row r="54" spans="1:5" s="68" customFormat="1" ht="52.5" hidden="1">
      <c r="A54" s="52" t="s">
        <v>600</v>
      </c>
      <c r="B54" s="1" t="s">
        <v>643</v>
      </c>
      <c r="C54" s="1"/>
      <c r="D54" s="1"/>
      <c r="E54" s="452">
        <f>E56</f>
        <v>0</v>
      </c>
    </row>
    <row r="55" spans="1:5" s="68" customFormat="1" ht="12" customHeight="1" hidden="1">
      <c r="A55" s="31" t="s">
        <v>641</v>
      </c>
      <c r="B55" s="117" t="s">
        <v>715</v>
      </c>
      <c r="C55" s="117"/>
      <c r="D55" s="1"/>
      <c r="E55" s="452">
        <f>E56</f>
        <v>0</v>
      </c>
    </row>
    <row r="56" spans="1:5" s="68" customFormat="1" ht="26.25" hidden="1">
      <c r="A56" s="52" t="s">
        <v>601</v>
      </c>
      <c r="B56" s="380" t="s">
        <v>640</v>
      </c>
      <c r="C56" s="117"/>
      <c r="D56" s="1"/>
      <c r="E56" s="452">
        <f>E57+E59</f>
        <v>0</v>
      </c>
    </row>
    <row r="57" spans="1:5" s="67" customFormat="1" ht="15.75" customHeight="1" hidden="1">
      <c r="A57" s="3" t="s">
        <v>273</v>
      </c>
      <c r="B57" s="380" t="s">
        <v>640</v>
      </c>
      <c r="C57" s="1" t="s">
        <v>282</v>
      </c>
      <c r="D57" s="44"/>
      <c r="E57" s="453">
        <f>E58</f>
        <v>0</v>
      </c>
    </row>
    <row r="58" spans="1:5" s="29" customFormat="1" ht="13.5" hidden="1">
      <c r="A58" s="386" t="s">
        <v>105</v>
      </c>
      <c r="B58" s="380" t="s">
        <v>640</v>
      </c>
      <c r="C58" s="1" t="s">
        <v>282</v>
      </c>
      <c r="D58" s="28" t="s">
        <v>104</v>
      </c>
      <c r="E58" s="453">
        <f>'Пр.7 Р.П. ЦС. ВР'!E243</f>
        <v>0</v>
      </c>
    </row>
    <row r="59" spans="1:5" s="67" customFormat="1" ht="26.25" hidden="1">
      <c r="A59" s="31" t="s">
        <v>267</v>
      </c>
      <c r="B59" s="380" t="s">
        <v>640</v>
      </c>
      <c r="C59" s="385" t="s">
        <v>281</v>
      </c>
      <c r="D59" s="44"/>
      <c r="E59" s="453">
        <f>E60</f>
        <v>0</v>
      </c>
    </row>
    <row r="60" spans="1:5" s="29" customFormat="1" ht="13.5" hidden="1">
      <c r="A60" s="386" t="s">
        <v>136</v>
      </c>
      <c r="B60" s="380" t="s">
        <v>640</v>
      </c>
      <c r="C60" s="385" t="s">
        <v>281</v>
      </c>
      <c r="D60" s="28" t="s">
        <v>137</v>
      </c>
      <c r="E60" s="453">
        <f>'Пр.7 Р.П. ЦС. ВР'!E264</f>
        <v>0</v>
      </c>
    </row>
    <row r="61" spans="1:5" s="29" customFormat="1" ht="26.25">
      <c r="A61" s="52" t="s">
        <v>199</v>
      </c>
      <c r="B61" s="43" t="s">
        <v>652</v>
      </c>
      <c r="C61" s="1"/>
      <c r="D61" s="28"/>
      <c r="E61" s="452">
        <f>E62+E81</f>
        <v>17724.569999999996</v>
      </c>
    </row>
    <row r="62" spans="1:5" s="26" customFormat="1" ht="39">
      <c r="A62" s="52" t="s">
        <v>200</v>
      </c>
      <c r="B62" s="43" t="s">
        <v>649</v>
      </c>
      <c r="C62" s="1"/>
      <c r="D62" s="28"/>
      <c r="E62" s="452">
        <f>E69+E72+E75+E63+E78+E66</f>
        <v>17724.569999999996</v>
      </c>
    </row>
    <row r="63" spans="1:5" s="26" customFormat="1" ht="13.5">
      <c r="A63" s="387" t="s">
        <v>817</v>
      </c>
      <c r="B63" s="36" t="s">
        <v>651</v>
      </c>
      <c r="C63" s="1"/>
      <c r="D63" s="28"/>
      <c r="E63" s="452">
        <f>E64</f>
        <v>16811.369999999995</v>
      </c>
    </row>
    <row r="64" spans="1:5" s="26" customFormat="1" ht="17.25" customHeight="1">
      <c r="A64" s="3" t="s">
        <v>277</v>
      </c>
      <c r="B64" s="36" t="s">
        <v>651</v>
      </c>
      <c r="C64" s="1" t="s">
        <v>278</v>
      </c>
      <c r="D64" s="28"/>
      <c r="E64" s="452">
        <f>E65</f>
        <v>16811.369999999995</v>
      </c>
    </row>
    <row r="65" spans="1:5" s="26" customFormat="1" ht="13.5">
      <c r="A65" s="386" t="s">
        <v>136</v>
      </c>
      <c r="B65" s="36" t="s">
        <v>651</v>
      </c>
      <c r="C65" s="1" t="s">
        <v>278</v>
      </c>
      <c r="D65" s="28" t="s">
        <v>137</v>
      </c>
      <c r="E65" s="452">
        <f>'Пр.7 Р.П. ЦС. ВР'!E269</f>
        <v>16811.369999999995</v>
      </c>
    </row>
    <row r="66" spans="1:5" s="29" customFormat="1" ht="13.5">
      <c r="A66" s="52" t="s">
        <v>816</v>
      </c>
      <c r="B66" s="1" t="s">
        <v>813</v>
      </c>
      <c r="C66" s="1"/>
      <c r="D66" s="28"/>
      <c r="E66" s="452">
        <f>E67</f>
        <v>713.2</v>
      </c>
    </row>
    <row r="67" spans="1:5" s="29" customFormat="1" ht="26.25">
      <c r="A67" s="31" t="s">
        <v>267</v>
      </c>
      <c r="B67" s="1" t="s">
        <v>813</v>
      </c>
      <c r="C67" s="385" t="s">
        <v>281</v>
      </c>
      <c r="D67" s="28"/>
      <c r="E67" s="452">
        <f>E68</f>
        <v>713.2</v>
      </c>
    </row>
    <row r="68" spans="1:5" s="29" customFormat="1" ht="13.5">
      <c r="A68" s="386" t="s">
        <v>136</v>
      </c>
      <c r="B68" s="1" t="s">
        <v>813</v>
      </c>
      <c r="C68" s="385" t="s">
        <v>281</v>
      </c>
      <c r="D68" s="28" t="s">
        <v>137</v>
      </c>
      <c r="E68" s="452">
        <f>'Пр.7 Р.П. ЦС. ВР'!E273</f>
        <v>713.2</v>
      </c>
    </row>
    <row r="69" spans="1:5" s="29" customFormat="1" ht="13.5" hidden="1">
      <c r="A69" s="52" t="s">
        <v>815</v>
      </c>
      <c r="B69" s="1" t="s">
        <v>749</v>
      </c>
      <c r="C69" s="1"/>
      <c r="D69" s="28"/>
      <c r="E69" s="452">
        <f>E70</f>
        <v>0</v>
      </c>
    </row>
    <row r="70" spans="1:5" s="29" customFormat="1" ht="26.25" hidden="1">
      <c r="A70" s="31" t="s">
        <v>267</v>
      </c>
      <c r="B70" s="1" t="s">
        <v>749</v>
      </c>
      <c r="C70" s="385" t="s">
        <v>281</v>
      </c>
      <c r="D70" s="28"/>
      <c r="E70" s="452">
        <f>E71</f>
        <v>0</v>
      </c>
    </row>
    <row r="71" spans="1:5" s="29" customFormat="1" ht="13.5" hidden="1">
      <c r="A71" s="386" t="s">
        <v>136</v>
      </c>
      <c r="B71" s="1" t="s">
        <v>749</v>
      </c>
      <c r="C71" s="385" t="s">
        <v>281</v>
      </c>
      <c r="D71" s="28" t="s">
        <v>137</v>
      </c>
      <c r="E71" s="452">
        <f>'Пр.7 Р.П. ЦС. ВР'!E271</f>
        <v>0</v>
      </c>
    </row>
    <row r="72" spans="1:5" s="29" customFormat="1" ht="13.5">
      <c r="A72" s="33" t="s">
        <v>789</v>
      </c>
      <c r="B72" s="43" t="s">
        <v>791</v>
      </c>
      <c r="C72" s="1"/>
      <c r="D72" s="28"/>
      <c r="E72" s="452">
        <f>E73</f>
        <v>200</v>
      </c>
    </row>
    <row r="73" spans="1:5" s="26" customFormat="1" ht="26.25">
      <c r="A73" s="31" t="s">
        <v>267</v>
      </c>
      <c r="B73" s="43" t="s">
        <v>791</v>
      </c>
      <c r="C73" s="1" t="s">
        <v>278</v>
      </c>
      <c r="D73" s="28"/>
      <c r="E73" s="452">
        <f>E74</f>
        <v>200</v>
      </c>
    </row>
    <row r="74" spans="1:5" s="29" customFormat="1" ht="13.5">
      <c r="A74" s="386" t="s">
        <v>136</v>
      </c>
      <c r="B74" s="43" t="s">
        <v>791</v>
      </c>
      <c r="C74" s="385" t="s">
        <v>278</v>
      </c>
      <c r="D74" s="28" t="s">
        <v>137</v>
      </c>
      <c r="E74" s="452">
        <f>'Пр.7 Р.П. ЦС. ВР'!E275</f>
        <v>200</v>
      </c>
    </row>
    <row r="75" spans="1:5" s="29" customFormat="1" ht="13.5" hidden="1">
      <c r="A75" s="3" t="s">
        <v>793</v>
      </c>
      <c r="B75" s="43" t="s">
        <v>779</v>
      </c>
      <c r="C75" s="1"/>
      <c r="D75" s="28"/>
      <c r="E75" s="452">
        <f>E76</f>
        <v>0</v>
      </c>
    </row>
    <row r="76" spans="1:5" s="29" customFormat="1" ht="26.25" hidden="1">
      <c r="A76" s="31" t="s">
        <v>267</v>
      </c>
      <c r="B76" s="43" t="s">
        <v>779</v>
      </c>
      <c r="C76" s="1" t="s">
        <v>281</v>
      </c>
      <c r="D76" s="28"/>
      <c r="E76" s="452">
        <f>E77</f>
        <v>0</v>
      </c>
    </row>
    <row r="77" spans="1:5" s="29" customFormat="1" ht="13.5" hidden="1">
      <c r="A77" s="386" t="s">
        <v>136</v>
      </c>
      <c r="B77" s="43" t="s">
        <v>779</v>
      </c>
      <c r="C77" s="385" t="s">
        <v>281</v>
      </c>
      <c r="D77" s="28" t="s">
        <v>137</v>
      </c>
      <c r="E77" s="452">
        <f>'Пр.7 Р.П. ЦС. ВР'!E277</f>
        <v>0</v>
      </c>
    </row>
    <row r="78" spans="1:5" s="29" customFormat="1" ht="13.5" hidden="1">
      <c r="A78" s="33" t="s">
        <v>227</v>
      </c>
      <c r="B78" s="43" t="s">
        <v>788</v>
      </c>
      <c r="C78" s="1"/>
      <c r="D78" s="28"/>
      <c r="E78" s="452">
        <f>E79</f>
        <v>0</v>
      </c>
    </row>
    <row r="79" spans="1:5" s="29" customFormat="1" ht="26.25" hidden="1">
      <c r="A79" s="31" t="s">
        <v>267</v>
      </c>
      <c r="B79" s="43" t="s">
        <v>788</v>
      </c>
      <c r="C79" s="1" t="s">
        <v>281</v>
      </c>
      <c r="D79" s="28"/>
      <c r="E79" s="452">
        <f>E80</f>
        <v>0</v>
      </c>
    </row>
    <row r="80" spans="1:5" s="29" customFormat="1" ht="13.5" hidden="1">
      <c r="A80" s="386" t="s">
        <v>136</v>
      </c>
      <c r="B80" s="43" t="s">
        <v>788</v>
      </c>
      <c r="C80" s="385" t="s">
        <v>281</v>
      </c>
      <c r="D80" s="28" t="s">
        <v>137</v>
      </c>
      <c r="E80" s="452">
        <f>'Пр.7 Р.П. ЦС. ВР'!E293</f>
        <v>0</v>
      </c>
    </row>
    <row r="81" spans="1:5" s="63" customFormat="1" ht="39" hidden="1">
      <c r="A81" s="52" t="s">
        <v>201</v>
      </c>
      <c r="B81" s="1" t="s">
        <v>146</v>
      </c>
      <c r="C81" s="1"/>
      <c r="D81" s="28"/>
      <c r="E81" s="452">
        <f>E82+E85</f>
        <v>0</v>
      </c>
    </row>
    <row r="82" spans="1:5" s="63" customFormat="1" ht="52.5" hidden="1">
      <c r="A82" s="52" t="s">
        <v>202</v>
      </c>
      <c r="B82" s="1" t="s">
        <v>209</v>
      </c>
      <c r="C82" s="1"/>
      <c r="D82" s="28"/>
      <c r="E82" s="452">
        <f>E83</f>
        <v>0</v>
      </c>
    </row>
    <row r="83" spans="1:5" s="26" customFormat="1" ht="26.25" hidden="1">
      <c r="A83" s="31" t="s">
        <v>267</v>
      </c>
      <c r="B83" s="1" t="s">
        <v>209</v>
      </c>
      <c r="C83" s="1" t="s">
        <v>281</v>
      </c>
      <c r="D83" s="28"/>
      <c r="E83" s="452">
        <f>E84</f>
        <v>0</v>
      </c>
    </row>
    <row r="84" spans="1:5" s="29" customFormat="1" ht="13.5" hidden="1">
      <c r="A84" s="386" t="s">
        <v>136</v>
      </c>
      <c r="B84" s="1" t="s">
        <v>209</v>
      </c>
      <c r="C84" s="385" t="s">
        <v>281</v>
      </c>
      <c r="D84" s="28" t="s">
        <v>137</v>
      </c>
      <c r="E84" s="452">
        <f>'Пр.7 Р.П. ЦС. ВР'!E280</f>
        <v>0</v>
      </c>
    </row>
    <row r="85" spans="1:5" s="29" customFormat="1" ht="39" hidden="1">
      <c r="A85" s="52" t="s">
        <v>203</v>
      </c>
      <c r="B85" s="1" t="s">
        <v>210</v>
      </c>
      <c r="C85" s="1"/>
      <c r="D85" s="28"/>
      <c r="E85" s="452">
        <f>E86</f>
        <v>0</v>
      </c>
    </row>
    <row r="86" spans="1:5" s="29" customFormat="1" ht="27" hidden="1">
      <c r="A86" s="33" t="s">
        <v>81</v>
      </c>
      <c r="B86" s="1" t="s">
        <v>210</v>
      </c>
      <c r="C86" s="1" t="s">
        <v>101</v>
      </c>
      <c r="D86" s="28" t="s">
        <v>137</v>
      </c>
      <c r="E86" s="452">
        <f>E87</f>
        <v>0</v>
      </c>
    </row>
    <row r="87" spans="1:5" s="29" customFormat="1" ht="13.5" hidden="1">
      <c r="A87" s="386" t="s">
        <v>136</v>
      </c>
      <c r="B87" s="1" t="s">
        <v>210</v>
      </c>
      <c r="C87" s="1" t="s">
        <v>101</v>
      </c>
      <c r="D87" s="28" t="s">
        <v>137</v>
      </c>
      <c r="E87" s="452">
        <f>'Пр.7 Р.П. ЦС. ВР'!E282</f>
        <v>0</v>
      </c>
    </row>
    <row r="88" spans="1:5" s="104" customFormat="1" ht="26.25">
      <c r="A88" s="52" t="s">
        <v>733</v>
      </c>
      <c r="B88" s="43" t="s">
        <v>716</v>
      </c>
      <c r="C88" s="1"/>
      <c r="D88" s="28"/>
      <c r="E88" s="452">
        <f>E89+E106</f>
        <v>2938.6684500000006</v>
      </c>
    </row>
    <row r="89" spans="1:5" s="26" customFormat="1" ht="39">
      <c r="A89" s="52" t="s">
        <v>183</v>
      </c>
      <c r="B89" s="43" t="s">
        <v>685</v>
      </c>
      <c r="C89" s="1"/>
      <c r="D89" s="28"/>
      <c r="E89" s="452">
        <f>E90</f>
        <v>2801.0494500000004</v>
      </c>
    </row>
    <row r="90" spans="1:5" s="26" customFormat="1" ht="26.25">
      <c r="A90" s="52" t="s">
        <v>718</v>
      </c>
      <c r="B90" s="43" t="s">
        <v>686</v>
      </c>
      <c r="C90" s="1"/>
      <c r="D90" s="28"/>
      <c r="E90" s="452">
        <f>E91+E100+E103+E94+E97</f>
        <v>2801.0494500000004</v>
      </c>
    </row>
    <row r="91" spans="1:5" s="29" customFormat="1" ht="26.25" hidden="1">
      <c r="A91" s="52" t="s">
        <v>719</v>
      </c>
      <c r="B91" s="43" t="s">
        <v>684</v>
      </c>
      <c r="C91" s="1"/>
      <c r="D91" s="28"/>
      <c r="E91" s="452">
        <f>E92</f>
        <v>0</v>
      </c>
    </row>
    <row r="92" spans="1:5" s="29" customFormat="1" ht="26.25" hidden="1">
      <c r="A92" s="31" t="s">
        <v>267</v>
      </c>
      <c r="B92" s="43" t="s">
        <v>684</v>
      </c>
      <c r="C92" s="385" t="s">
        <v>281</v>
      </c>
      <c r="D92" s="28"/>
      <c r="E92" s="452">
        <f>E93</f>
        <v>0</v>
      </c>
    </row>
    <row r="93" spans="1:5" s="32" customFormat="1" ht="13.5" hidden="1">
      <c r="A93" s="52" t="s">
        <v>134</v>
      </c>
      <c r="B93" s="43" t="s">
        <v>684</v>
      </c>
      <c r="C93" s="385" t="s">
        <v>281</v>
      </c>
      <c r="D93" s="28" t="s">
        <v>135</v>
      </c>
      <c r="E93" s="452">
        <f>'Пр.7 Р.П. ЦС. ВР'!E126</f>
        <v>0</v>
      </c>
    </row>
    <row r="94" spans="1:5" s="29" customFormat="1" ht="26.25">
      <c r="A94" s="52" t="s">
        <v>719</v>
      </c>
      <c r="B94" s="43" t="s">
        <v>790</v>
      </c>
      <c r="C94" s="1"/>
      <c r="D94" s="28"/>
      <c r="E94" s="452">
        <f>E95</f>
        <v>2745.9894500000005</v>
      </c>
    </row>
    <row r="95" spans="1:5" s="29" customFormat="1" ht="26.25">
      <c r="A95" s="31" t="s">
        <v>267</v>
      </c>
      <c r="B95" s="43" t="s">
        <v>790</v>
      </c>
      <c r="C95" s="385" t="s">
        <v>281</v>
      </c>
      <c r="D95" s="28"/>
      <c r="E95" s="452">
        <f>E96</f>
        <v>2745.9894500000005</v>
      </c>
    </row>
    <row r="96" spans="1:5" s="32" customFormat="1" ht="13.5">
      <c r="A96" s="52" t="s">
        <v>134</v>
      </c>
      <c r="B96" s="43" t="s">
        <v>790</v>
      </c>
      <c r="C96" s="385" t="s">
        <v>281</v>
      </c>
      <c r="D96" s="28" t="s">
        <v>135</v>
      </c>
      <c r="E96" s="452">
        <f>'Пр.7 Р.П. ЦС. ВР'!E128</f>
        <v>2745.9894500000005</v>
      </c>
    </row>
    <row r="97" spans="1:5" s="32" customFormat="1" ht="13.5" hidden="1">
      <c r="A97" s="52" t="s">
        <v>811</v>
      </c>
      <c r="B97" s="43" t="s">
        <v>812</v>
      </c>
      <c r="C97" s="385"/>
      <c r="D97" s="28"/>
      <c r="E97" s="452">
        <f>E98</f>
        <v>0</v>
      </c>
    </row>
    <row r="98" spans="1:5" s="32" customFormat="1" ht="26.25" hidden="1">
      <c r="A98" s="31" t="s">
        <v>267</v>
      </c>
      <c r="B98" s="43" t="s">
        <v>812</v>
      </c>
      <c r="C98" s="385" t="s">
        <v>281</v>
      </c>
      <c r="D98" s="28"/>
      <c r="E98" s="452">
        <f>E99</f>
        <v>0</v>
      </c>
    </row>
    <row r="99" spans="1:5" s="32" customFormat="1" ht="13.5" hidden="1">
      <c r="A99" s="52" t="s">
        <v>134</v>
      </c>
      <c r="B99" s="43" t="s">
        <v>812</v>
      </c>
      <c r="C99" s="385" t="s">
        <v>281</v>
      </c>
      <c r="D99" s="28" t="s">
        <v>135</v>
      </c>
      <c r="E99" s="452">
        <f>'Пр.7 Р.П. ЦС. ВР'!E130</f>
        <v>0</v>
      </c>
    </row>
    <row r="100" spans="1:5" s="32" customFormat="1" ht="26.25" hidden="1">
      <c r="A100" s="52" t="s">
        <v>719</v>
      </c>
      <c r="B100" s="43" t="s">
        <v>683</v>
      </c>
      <c r="C100" s="385"/>
      <c r="D100" s="28"/>
      <c r="E100" s="452">
        <f>E101</f>
        <v>0</v>
      </c>
    </row>
    <row r="101" spans="1:5" s="32" customFormat="1" ht="26.25" hidden="1">
      <c r="A101" s="31" t="s">
        <v>267</v>
      </c>
      <c r="B101" s="43" t="s">
        <v>683</v>
      </c>
      <c r="C101" s="385" t="s">
        <v>281</v>
      </c>
      <c r="D101" s="28"/>
      <c r="E101" s="452">
        <f>E102</f>
        <v>0</v>
      </c>
    </row>
    <row r="102" spans="1:5" s="32" customFormat="1" ht="13.5" hidden="1">
      <c r="A102" s="52" t="s">
        <v>134</v>
      </c>
      <c r="B102" s="43" t="s">
        <v>683</v>
      </c>
      <c r="C102" s="385" t="s">
        <v>281</v>
      </c>
      <c r="D102" s="28" t="s">
        <v>135</v>
      </c>
      <c r="E102" s="452">
        <f>'Пр.7 Р.П. ЦС. ВР'!E124</f>
        <v>0</v>
      </c>
    </row>
    <row r="103" spans="1:5" s="32" customFormat="1" ht="26.25">
      <c r="A103" s="52" t="s">
        <v>721</v>
      </c>
      <c r="B103" s="43" t="s">
        <v>717</v>
      </c>
      <c r="C103" s="385"/>
      <c r="D103" s="28"/>
      <c r="E103" s="452">
        <f>E104</f>
        <v>55.06</v>
      </c>
    </row>
    <row r="104" spans="1:5" s="32" customFormat="1" ht="26.25">
      <c r="A104" s="31" t="s">
        <v>267</v>
      </c>
      <c r="B104" s="43" t="s">
        <v>717</v>
      </c>
      <c r="C104" s="385" t="s">
        <v>281</v>
      </c>
      <c r="D104" s="28"/>
      <c r="E104" s="452">
        <f>E105</f>
        <v>55.06</v>
      </c>
    </row>
    <row r="105" spans="1:5" s="32" customFormat="1" ht="13.5">
      <c r="A105" s="52" t="s">
        <v>134</v>
      </c>
      <c r="B105" s="43" t="s">
        <v>717</v>
      </c>
      <c r="C105" s="385" t="s">
        <v>281</v>
      </c>
      <c r="D105" s="28" t="s">
        <v>135</v>
      </c>
      <c r="E105" s="452">
        <f>'Пр.7 Р.П. ЦС. ВР'!E136</f>
        <v>55.06</v>
      </c>
    </row>
    <row r="106" spans="1:5" s="63" customFormat="1" ht="39" customHeight="1">
      <c r="A106" s="52" t="s">
        <v>186</v>
      </c>
      <c r="B106" s="43" t="s">
        <v>690</v>
      </c>
      <c r="C106" s="1"/>
      <c r="D106" s="28"/>
      <c r="E106" s="452">
        <f>E107</f>
        <v>137.61900000000003</v>
      </c>
    </row>
    <row r="107" spans="1:5" s="63" customFormat="1" ht="31.5" customHeight="1">
      <c r="A107" s="52" t="s">
        <v>687</v>
      </c>
      <c r="B107" s="43" t="s">
        <v>688</v>
      </c>
      <c r="C107" s="1"/>
      <c r="D107" s="28"/>
      <c r="E107" s="452">
        <f>E111</f>
        <v>137.61900000000003</v>
      </c>
    </row>
    <row r="108" spans="1:5" s="29" customFormat="1" ht="52.5" hidden="1">
      <c r="A108" s="376" t="s">
        <v>308</v>
      </c>
      <c r="B108" s="1" t="s">
        <v>307</v>
      </c>
      <c r="C108" s="1"/>
      <c r="D108" s="28"/>
      <c r="E108" s="452">
        <f>E109</f>
        <v>0</v>
      </c>
    </row>
    <row r="109" spans="1:5" s="29" customFormat="1" ht="17.25" customHeight="1" hidden="1">
      <c r="A109" s="3" t="s">
        <v>277</v>
      </c>
      <c r="B109" s="1" t="s">
        <v>307</v>
      </c>
      <c r="C109" s="1" t="s">
        <v>278</v>
      </c>
      <c r="D109" s="28"/>
      <c r="E109" s="452">
        <f>E110</f>
        <v>0</v>
      </c>
    </row>
    <row r="110" spans="1:5" s="29" customFormat="1" ht="13.5" hidden="1">
      <c r="A110" s="52" t="s">
        <v>134</v>
      </c>
      <c r="B110" s="1" t="s">
        <v>307</v>
      </c>
      <c r="C110" s="1" t="s">
        <v>278</v>
      </c>
      <c r="D110" s="28" t="s">
        <v>135</v>
      </c>
      <c r="E110" s="452">
        <f>'Пр.7 Р.П. ЦС. ВР'!E145</f>
        <v>0</v>
      </c>
    </row>
    <row r="111" spans="1:5" s="29" customFormat="1" ht="26.25">
      <c r="A111" s="388" t="s">
        <v>40</v>
      </c>
      <c r="B111" s="43" t="s">
        <v>689</v>
      </c>
      <c r="C111" s="1"/>
      <c r="D111" s="28"/>
      <c r="E111" s="452">
        <f>E112</f>
        <v>137.61900000000003</v>
      </c>
    </row>
    <row r="112" spans="1:5" s="29" customFormat="1" ht="26.25">
      <c r="A112" s="31" t="s">
        <v>267</v>
      </c>
      <c r="B112" s="43" t="s">
        <v>689</v>
      </c>
      <c r="C112" s="1" t="s">
        <v>281</v>
      </c>
      <c r="D112" s="28"/>
      <c r="E112" s="452">
        <f>E113</f>
        <v>137.61900000000003</v>
      </c>
    </row>
    <row r="113" spans="1:5" s="29" customFormat="1" ht="15" customHeight="1">
      <c r="A113" s="52" t="s">
        <v>134</v>
      </c>
      <c r="B113" s="43" t="s">
        <v>689</v>
      </c>
      <c r="C113" s="385" t="s">
        <v>281</v>
      </c>
      <c r="D113" s="28" t="s">
        <v>135</v>
      </c>
      <c r="E113" s="452">
        <f>'Пр.7 Р.П. ЦС. ВР'!E141</f>
        <v>137.61900000000003</v>
      </c>
    </row>
    <row r="114" spans="1:5" s="29" customFormat="1" ht="66" hidden="1">
      <c r="A114" s="388" t="s">
        <v>187</v>
      </c>
      <c r="B114" s="1" t="s">
        <v>188</v>
      </c>
      <c r="C114" s="1"/>
      <c r="D114" s="28"/>
      <c r="E114" s="452">
        <f>E115</f>
        <v>0</v>
      </c>
    </row>
    <row r="115" spans="1:5" s="29" customFormat="1" ht="26.25" hidden="1">
      <c r="A115" s="31" t="s">
        <v>267</v>
      </c>
      <c r="B115" s="1" t="s">
        <v>188</v>
      </c>
      <c r="C115" s="385" t="s">
        <v>281</v>
      </c>
      <c r="D115" s="28"/>
      <c r="E115" s="452">
        <f>E116</f>
        <v>0</v>
      </c>
    </row>
    <row r="116" spans="1:5" s="32" customFormat="1" ht="13.5" hidden="1">
      <c r="A116" s="52" t="s">
        <v>134</v>
      </c>
      <c r="B116" s="1" t="s">
        <v>188</v>
      </c>
      <c r="C116" s="385" t="s">
        <v>281</v>
      </c>
      <c r="D116" s="28" t="s">
        <v>135</v>
      </c>
      <c r="E116" s="452">
        <f>'Пр.7 Р.П. ЦС. ВР'!E143</f>
        <v>0</v>
      </c>
    </row>
    <row r="117" spans="1:5" s="26" customFormat="1" ht="39">
      <c r="A117" s="52" t="s">
        <v>193</v>
      </c>
      <c r="B117" s="45" t="s">
        <v>634</v>
      </c>
      <c r="C117" s="1"/>
      <c r="D117" s="28"/>
      <c r="E117" s="452">
        <f>E118+E134+E167+E175</f>
        <v>16366.23198</v>
      </c>
    </row>
    <row r="118" spans="1:5" s="29" customFormat="1" ht="78.75">
      <c r="A118" s="52" t="s">
        <v>710</v>
      </c>
      <c r="B118" s="43" t="s">
        <v>670</v>
      </c>
      <c r="C118" s="1"/>
      <c r="D118" s="28"/>
      <c r="E118" s="452">
        <f>E120+E123+E131</f>
        <v>14947.23198</v>
      </c>
    </row>
    <row r="119" spans="1:5" s="29" customFormat="1" ht="13.5">
      <c r="A119" s="31" t="s">
        <v>667</v>
      </c>
      <c r="B119" s="43" t="s">
        <v>668</v>
      </c>
      <c r="C119" s="1"/>
      <c r="D119" s="28"/>
      <c r="E119" s="452">
        <f>E120+E123+E131</f>
        <v>14947.23198</v>
      </c>
    </row>
    <row r="120" spans="1:5" s="29" customFormat="1" ht="105" hidden="1">
      <c r="A120" s="126" t="s">
        <v>194</v>
      </c>
      <c r="B120" s="128" t="s">
        <v>735</v>
      </c>
      <c r="C120" s="1"/>
      <c r="D120" s="28"/>
      <c r="E120" s="452">
        <f>E121</f>
        <v>0</v>
      </c>
    </row>
    <row r="121" spans="1:5" s="29" customFormat="1" ht="26.25" hidden="1">
      <c r="A121" s="3" t="s">
        <v>234</v>
      </c>
      <c r="B121" s="43" t="s">
        <v>735</v>
      </c>
      <c r="C121" s="1" t="s">
        <v>282</v>
      </c>
      <c r="D121" s="28"/>
      <c r="E121" s="452">
        <f>E122</f>
        <v>0</v>
      </c>
    </row>
    <row r="122" spans="1:5" s="29" customFormat="1" ht="13.5" hidden="1">
      <c r="A122" s="386" t="s">
        <v>68</v>
      </c>
      <c r="B122" s="43" t="s">
        <v>735</v>
      </c>
      <c r="C122" s="1" t="s">
        <v>282</v>
      </c>
      <c r="D122" s="28" t="s">
        <v>67</v>
      </c>
      <c r="E122" s="452">
        <f>'Пр.7 Р.П. ЦС. ВР'!E184</f>
        <v>0</v>
      </c>
    </row>
    <row r="123" spans="1:5" s="29" customFormat="1" ht="39" customHeight="1">
      <c r="A123" s="126" t="s">
        <v>41</v>
      </c>
      <c r="B123" s="128" t="s">
        <v>736</v>
      </c>
      <c r="C123" s="389" t="s">
        <v>282</v>
      </c>
      <c r="D123" s="390" t="s">
        <v>67</v>
      </c>
      <c r="E123" s="452">
        <f>E124+E127</f>
        <v>2147.23198</v>
      </c>
    </row>
    <row r="124" spans="1:5" s="29" customFormat="1" ht="81" customHeight="1" hidden="1">
      <c r="A124" s="52" t="s">
        <v>223</v>
      </c>
      <c r="B124" s="43" t="s">
        <v>736</v>
      </c>
      <c r="C124" s="1"/>
      <c r="D124" s="28"/>
      <c r="E124" s="452">
        <f>E125</f>
        <v>0</v>
      </c>
    </row>
    <row r="125" spans="1:5" s="29" customFormat="1" ht="13.5" hidden="1">
      <c r="A125" s="33" t="s">
        <v>274</v>
      </c>
      <c r="B125" s="43" t="s">
        <v>736</v>
      </c>
      <c r="C125" s="1" t="s">
        <v>282</v>
      </c>
      <c r="D125" s="28"/>
      <c r="E125" s="452">
        <f>E126</f>
        <v>0</v>
      </c>
    </row>
    <row r="126" spans="1:5" s="29" customFormat="1" ht="13.5" hidden="1">
      <c r="A126" s="386" t="s">
        <v>68</v>
      </c>
      <c r="B126" s="43" t="s">
        <v>736</v>
      </c>
      <c r="C126" s="1" t="s">
        <v>282</v>
      </c>
      <c r="D126" s="28" t="s">
        <v>67</v>
      </c>
      <c r="E126" s="452">
        <f>'Пр.7 Р.П. ЦС. ВР'!E187</f>
        <v>0</v>
      </c>
    </row>
    <row r="127" spans="1:5" s="29" customFormat="1" ht="39">
      <c r="A127" s="126" t="s">
        <v>41</v>
      </c>
      <c r="B127" s="128" t="s">
        <v>748</v>
      </c>
      <c r="C127" s="1"/>
      <c r="D127" s="28"/>
      <c r="E127" s="452">
        <f>E128</f>
        <v>2147.23198</v>
      </c>
    </row>
    <row r="128" spans="1:5" s="29" customFormat="1" ht="13.5">
      <c r="A128" s="33" t="s">
        <v>274</v>
      </c>
      <c r="B128" s="43" t="s">
        <v>748</v>
      </c>
      <c r="C128" s="1" t="s">
        <v>282</v>
      </c>
      <c r="D128" s="28"/>
      <c r="E128" s="452">
        <f>E129</f>
        <v>2147.23198</v>
      </c>
    </row>
    <row r="129" spans="1:5" s="29" customFormat="1" ht="13.5">
      <c r="A129" s="386" t="s">
        <v>68</v>
      </c>
      <c r="B129" s="43" t="s">
        <v>748</v>
      </c>
      <c r="C129" s="1" t="s">
        <v>282</v>
      </c>
      <c r="D129" s="28" t="s">
        <v>67</v>
      </c>
      <c r="E129" s="452">
        <f>'Пр.7 Р.П. ЦС. ВР'!E189</f>
        <v>2147.23198</v>
      </c>
    </row>
    <row r="130" spans="1:5" s="29" customFormat="1" ht="13.5" hidden="1">
      <c r="A130" s="31" t="s">
        <v>667</v>
      </c>
      <c r="B130" s="43" t="s">
        <v>670</v>
      </c>
      <c r="C130" s="1"/>
      <c r="D130" s="28"/>
      <c r="E130" s="452"/>
    </row>
    <row r="131" spans="1:5" s="29" customFormat="1" ht="26.25">
      <c r="A131" s="52" t="s">
        <v>42</v>
      </c>
      <c r="B131" s="43" t="s">
        <v>669</v>
      </c>
      <c r="C131" s="1"/>
      <c r="D131" s="28"/>
      <c r="E131" s="452">
        <f>E132</f>
        <v>12800</v>
      </c>
    </row>
    <row r="132" spans="1:5" s="29" customFormat="1" ht="15.75" customHeight="1">
      <c r="A132" s="3" t="s">
        <v>273</v>
      </c>
      <c r="B132" s="43" t="s">
        <v>669</v>
      </c>
      <c r="C132" s="1" t="s">
        <v>282</v>
      </c>
      <c r="D132" s="28"/>
      <c r="E132" s="452">
        <f>E133</f>
        <v>12800</v>
      </c>
    </row>
    <row r="133" spans="1:5" s="29" customFormat="1" ht="13.5">
      <c r="A133" s="386" t="s">
        <v>68</v>
      </c>
      <c r="B133" s="43" t="s">
        <v>669</v>
      </c>
      <c r="C133" s="1" t="s">
        <v>282</v>
      </c>
      <c r="D133" s="28" t="s">
        <v>67</v>
      </c>
      <c r="E133" s="452">
        <f>'Пр.7 Р.П. ЦС. ВР'!E192</f>
        <v>12800</v>
      </c>
    </row>
    <row r="134" spans="1:5" s="63" customFormat="1" ht="66">
      <c r="A134" s="31" t="s">
        <v>724</v>
      </c>
      <c r="B134" s="1" t="s">
        <v>636</v>
      </c>
      <c r="C134" s="1"/>
      <c r="D134" s="28"/>
      <c r="E134" s="452">
        <f>E135</f>
        <v>1000</v>
      </c>
    </row>
    <row r="135" spans="1:5" s="63" customFormat="1" ht="26.25">
      <c r="A135" s="31" t="s">
        <v>637</v>
      </c>
      <c r="B135" s="1" t="s">
        <v>635</v>
      </c>
      <c r="C135" s="1"/>
      <c r="D135" s="28"/>
      <c r="E135" s="452">
        <f>E136+E139+E145+E151+E154+E164</f>
        <v>1000</v>
      </c>
    </row>
    <row r="136" spans="1:5" s="29" customFormat="1" ht="13.5" hidden="1">
      <c r="A136" s="30" t="s">
        <v>722</v>
      </c>
      <c r="B136" s="1" t="s">
        <v>807</v>
      </c>
      <c r="C136" s="1"/>
      <c r="D136" s="28"/>
      <c r="E136" s="452">
        <f>E137</f>
        <v>0</v>
      </c>
    </row>
    <row r="137" spans="1:5" s="29" customFormat="1" ht="17.25" customHeight="1" hidden="1">
      <c r="A137" s="3" t="s">
        <v>598</v>
      </c>
      <c r="B137" s="1" t="s">
        <v>807</v>
      </c>
      <c r="C137" s="1" t="s">
        <v>280</v>
      </c>
      <c r="D137" s="28"/>
      <c r="E137" s="452">
        <f>E138</f>
        <v>0</v>
      </c>
    </row>
    <row r="138" spans="1:5" s="29" customFormat="1" ht="13.5" hidden="1">
      <c r="A138" s="46" t="s">
        <v>108</v>
      </c>
      <c r="B138" s="1" t="s">
        <v>807</v>
      </c>
      <c r="C138" s="1" t="s">
        <v>280</v>
      </c>
      <c r="D138" s="28" t="s">
        <v>107</v>
      </c>
      <c r="E138" s="452">
        <f>'Пр.7 Р.П. ЦС. ВР'!E363</f>
        <v>0</v>
      </c>
    </row>
    <row r="139" spans="1:5" ht="26.25" hidden="1">
      <c r="A139" s="30" t="s">
        <v>796</v>
      </c>
      <c r="B139" s="1" t="s">
        <v>794</v>
      </c>
      <c r="C139" s="1"/>
      <c r="D139" s="28"/>
      <c r="E139" s="452">
        <f>E140</f>
        <v>0</v>
      </c>
    </row>
    <row r="140" spans="1:5" ht="15" customHeight="1" hidden="1">
      <c r="A140" s="3" t="s">
        <v>598</v>
      </c>
      <c r="B140" s="1" t="s">
        <v>794</v>
      </c>
      <c r="C140" s="1" t="s">
        <v>280</v>
      </c>
      <c r="D140" s="28"/>
      <c r="E140" s="452">
        <f>E141</f>
        <v>0</v>
      </c>
    </row>
    <row r="141" spans="1:5" ht="13.5" hidden="1">
      <c r="A141" s="434" t="s">
        <v>108</v>
      </c>
      <c r="B141" s="1" t="s">
        <v>794</v>
      </c>
      <c r="C141" s="1" t="s">
        <v>280</v>
      </c>
      <c r="D141" s="28" t="s">
        <v>107</v>
      </c>
      <c r="E141" s="452">
        <f>'Пр.7 Р.П. ЦС. ВР'!E366</f>
        <v>0</v>
      </c>
    </row>
    <row r="142" spans="1:5" ht="39" hidden="1">
      <c r="A142" s="30" t="s">
        <v>258</v>
      </c>
      <c r="B142" s="1" t="s">
        <v>245</v>
      </c>
      <c r="C142" s="1"/>
      <c r="D142" s="28"/>
      <c r="E142" s="452">
        <f>E143</f>
        <v>0</v>
      </c>
    </row>
    <row r="143" spans="1:5" ht="18" customHeight="1" hidden="1">
      <c r="A143" s="3" t="s">
        <v>598</v>
      </c>
      <c r="B143" s="1" t="s">
        <v>245</v>
      </c>
      <c r="C143" s="1" t="s">
        <v>280</v>
      </c>
      <c r="D143" s="28"/>
      <c r="E143" s="452">
        <f>E144</f>
        <v>0</v>
      </c>
    </row>
    <row r="144" spans="1:5" ht="13.5" hidden="1">
      <c r="A144" s="434" t="s">
        <v>108</v>
      </c>
      <c r="B144" s="1" t="s">
        <v>245</v>
      </c>
      <c r="C144" s="1" t="s">
        <v>280</v>
      </c>
      <c r="D144" s="28" t="s">
        <v>107</v>
      </c>
      <c r="E144" s="452">
        <f>'Пр.7 Р.П. ЦС. ВР'!E369</f>
        <v>0</v>
      </c>
    </row>
    <row r="145" spans="1:5" ht="26.25" hidden="1">
      <c r="A145" s="30" t="s">
        <v>796</v>
      </c>
      <c r="B145" s="1" t="s">
        <v>795</v>
      </c>
      <c r="C145" s="1"/>
      <c r="D145" s="28"/>
      <c r="E145" s="452">
        <f>E146</f>
        <v>0</v>
      </c>
    </row>
    <row r="146" spans="1:5" ht="12.75" customHeight="1" hidden="1">
      <c r="A146" s="3" t="s">
        <v>598</v>
      </c>
      <c r="B146" s="1" t="s">
        <v>795</v>
      </c>
      <c r="C146" s="1" t="s">
        <v>280</v>
      </c>
      <c r="D146" s="28"/>
      <c r="E146" s="452">
        <f>E147</f>
        <v>0</v>
      </c>
    </row>
    <row r="147" spans="1:5" ht="13.5" hidden="1">
      <c r="A147" s="434" t="s">
        <v>108</v>
      </c>
      <c r="B147" s="1" t="s">
        <v>795</v>
      </c>
      <c r="C147" s="1" t="s">
        <v>280</v>
      </c>
      <c r="D147" s="28" t="s">
        <v>107</v>
      </c>
      <c r="E147" s="452">
        <f>'Пр.7 Р.П. ЦС. ВР'!E372</f>
        <v>0</v>
      </c>
    </row>
    <row r="148" spans="1:5" s="29" customFormat="1" ht="39" hidden="1">
      <c r="A148" s="52" t="s">
        <v>252</v>
      </c>
      <c r="B148" s="43" t="s">
        <v>251</v>
      </c>
      <c r="C148" s="435"/>
      <c r="D148" s="28"/>
      <c r="E148" s="452">
        <f>E149</f>
        <v>0</v>
      </c>
    </row>
    <row r="149" spans="1:5" s="29" customFormat="1" ht="26.25" hidden="1">
      <c r="A149" s="42" t="s">
        <v>234</v>
      </c>
      <c r="B149" s="43" t="s">
        <v>251</v>
      </c>
      <c r="C149" s="43" t="s">
        <v>233</v>
      </c>
      <c r="D149" s="28"/>
      <c r="E149" s="452">
        <f>E150</f>
        <v>0</v>
      </c>
    </row>
    <row r="150" spans="1:5" s="29" customFormat="1" ht="13.5" hidden="1">
      <c r="A150" s="386" t="s">
        <v>68</v>
      </c>
      <c r="B150" s="43" t="s">
        <v>251</v>
      </c>
      <c r="C150" s="43" t="s">
        <v>233</v>
      </c>
      <c r="D150" s="28" t="s">
        <v>67</v>
      </c>
      <c r="E150" s="452">
        <f>'Пр.7 Р.П. ЦС. ВР'!E198</f>
        <v>0</v>
      </c>
    </row>
    <row r="151" spans="1:5" ht="26.25">
      <c r="A151" s="30" t="s">
        <v>796</v>
      </c>
      <c r="B151" s="1" t="s">
        <v>797</v>
      </c>
      <c r="C151" s="1"/>
      <c r="D151" s="28"/>
      <c r="E151" s="452">
        <f>E152</f>
        <v>600</v>
      </c>
    </row>
    <row r="152" spans="1:5" ht="12.75" customHeight="1">
      <c r="A152" s="3" t="s">
        <v>598</v>
      </c>
      <c r="B152" s="1" t="s">
        <v>797</v>
      </c>
      <c r="C152" s="1" t="s">
        <v>280</v>
      </c>
      <c r="D152" s="28"/>
      <c r="E152" s="452">
        <f>E153</f>
        <v>600</v>
      </c>
    </row>
    <row r="153" spans="1:5" ht="13.5">
      <c r="A153" s="434" t="s">
        <v>108</v>
      </c>
      <c r="B153" s="1" t="s">
        <v>797</v>
      </c>
      <c r="C153" s="1" t="s">
        <v>280</v>
      </c>
      <c r="D153" s="28" t="s">
        <v>107</v>
      </c>
      <c r="E153" s="452">
        <f>'Пр.7 Р.П. ЦС. ВР'!E374</f>
        <v>600</v>
      </c>
    </row>
    <row r="154" spans="1:5" ht="39" hidden="1">
      <c r="A154" s="30" t="s">
        <v>801</v>
      </c>
      <c r="B154" s="1" t="s">
        <v>803</v>
      </c>
      <c r="C154" s="1"/>
      <c r="D154" s="28"/>
      <c r="E154" s="452">
        <f>E155</f>
        <v>0</v>
      </c>
    </row>
    <row r="155" spans="1:5" ht="12.75" customHeight="1" hidden="1">
      <c r="A155" s="3" t="s">
        <v>598</v>
      </c>
      <c r="B155" s="1" t="s">
        <v>803</v>
      </c>
      <c r="C155" s="1" t="s">
        <v>280</v>
      </c>
      <c r="D155" s="28"/>
      <c r="E155" s="452">
        <f>E156</f>
        <v>0</v>
      </c>
    </row>
    <row r="156" spans="1:5" ht="13.5" hidden="1">
      <c r="A156" s="434" t="s">
        <v>108</v>
      </c>
      <c r="B156" s="1" t="s">
        <v>803</v>
      </c>
      <c r="C156" s="1" t="s">
        <v>280</v>
      </c>
      <c r="D156" s="28" t="s">
        <v>107</v>
      </c>
      <c r="E156" s="452">
        <f>'Пр.7 Р.П. ЦС. ВР'!E390</f>
        <v>0</v>
      </c>
    </row>
    <row r="157" spans="1:5" s="29" customFormat="1" ht="39" hidden="1">
      <c r="A157" s="52" t="s">
        <v>193</v>
      </c>
      <c r="B157" s="1" t="s">
        <v>236</v>
      </c>
      <c r="C157" s="1"/>
      <c r="D157" s="28"/>
      <c r="E157" s="452">
        <f>E158+E161</f>
        <v>0</v>
      </c>
    </row>
    <row r="158" spans="1:5" s="29" customFormat="1" ht="92.25" hidden="1">
      <c r="A158" s="52" t="s">
        <v>242</v>
      </c>
      <c r="B158" s="1" t="s">
        <v>237</v>
      </c>
      <c r="C158" s="43" t="s">
        <v>233</v>
      </c>
      <c r="D158" s="28"/>
      <c r="E158" s="452">
        <f>E159</f>
        <v>0</v>
      </c>
    </row>
    <row r="159" spans="1:5" s="29" customFormat="1" ht="26.25" hidden="1">
      <c r="A159" s="42" t="s">
        <v>234</v>
      </c>
      <c r="B159" s="1" t="s">
        <v>237</v>
      </c>
      <c r="C159" s="43" t="s">
        <v>233</v>
      </c>
      <c r="D159" s="28"/>
      <c r="E159" s="452">
        <f>E160</f>
        <v>0</v>
      </c>
    </row>
    <row r="160" spans="1:5" s="29" customFormat="1" ht="13.5" hidden="1">
      <c r="A160" s="386" t="s">
        <v>68</v>
      </c>
      <c r="B160" s="1" t="s">
        <v>237</v>
      </c>
      <c r="C160" s="43" t="s">
        <v>233</v>
      </c>
      <c r="D160" s="28" t="s">
        <v>67</v>
      </c>
      <c r="E160" s="452">
        <f>'Пр.7 Р.П. ЦС. ВР'!E209</f>
        <v>0</v>
      </c>
    </row>
    <row r="161" spans="1:5" s="29" customFormat="1" ht="39" hidden="1">
      <c r="A161" s="52" t="s">
        <v>252</v>
      </c>
      <c r="B161" s="43" t="s">
        <v>251</v>
      </c>
      <c r="C161" s="435"/>
      <c r="D161" s="28"/>
      <c r="E161" s="452">
        <f>E162</f>
        <v>0</v>
      </c>
    </row>
    <row r="162" spans="1:5" s="29" customFormat="1" ht="26.25" hidden="1">
      <c r="A162" s="42" t="s">
        <v>234</v>
      </c>
      <c r="B162" s="43" t="s">
        <v>251</v>
      </c>
      <c r="C162" s="43" t="s">
        <v>233</v>
      </c>
      <c r="D162" s="28"/>
      <c r="E162" s="452">
        <f>E163</f>
        <v>0</v>
      </c>
    </row>
    <row r="163" spans="1:5" s="29" customFormat="1" ht="13.5" hidden="1">
      <c r="A163" s="386" t="s">
        <v>68</v>
      </c>
      <c r="B163" s="43" t="s">
        <v>251</v>
      </c>
      <c r="C163" s="43" t="s">
        <v>233</v>
      </c>
      <c r="D163" s="28" t="s">
        <v>67</v>
      </c>
      <c r="E163" s="452">
        <f>'Пр.7 Р.П. ЦС. ВР'!E211</f>
        <v>0</v>
      </c>
    </row>
    <row r="164" spans="1:5" ht="39">
      <c r="A164" s="30" t="s">
        <v>801</v>
      </c>
      <c r="B164" s="1" t="s">
        <v>802</v>
      </c>
      <c r="C164" s="1"/>
      <c r="D164" s="28"/>
      <c r="E164" s="452">
        <f>E165</f>
        <v>400</v>
      </c>
    </row>
    <row r="165" spans="1:5" ht="12.75" customHeight="1">
      <c r="A165" s="3" t="s">
        <v>598</v>
      </c>
      <c r="B165" s="1" t="s">
        <v>802</v>
      </c>
      <c r="C165" s="1" t="s">
        <v>280</v>
      </c>
      <c r="D165" s="28"/>
      <c r="E165" s="452">
        <f>E166</f>
        <v>400</v>
      </c>
    </row>
    <row r="166" spans="1:5" ht="13.5">
      <c r="A166" s="434" t="s">
        <v>108</v>
      </c>
      <c r="B166" s="1" t="s">
        <v>802</v>
      </c>
      <c r="C166" s="1" t="s">
        <v>280</v>
      </c>
      <c r="D166" s="28" t="s">
        <v>107</v>
      </c>
      <c r="E166" s="452">
        <f>'Пр.7 Р.П. ЦС. ВР'!E392</f>
        <v>400</v>
      </c>
    </row>
    <row r="167" spans="1:5" s="63" customFormat="1" ht="66">
      <c r="A167" s="31" t="s">
        <v>713</v>
      </c>
      <c r="B167" s="1" t="s">
        <v>711</v>
      </c>
      <c r="C167" s="1"/>
      <c r="D167" s="28"/>
      <c r="E167" s="452">
        <f>E168</f>
        <v>100</v>
      </c>
    </row>
    <row r="168" spans="1:5" s="63" customFormat="1" ht="26.25">
      <c r="A168" s="31" t="s">
        <v>714</v>
      </c>
      <c r="B168" s="1" t="s">
        <v>712</v>
      </c>
      <c r="C168" s="1"/>
      <c r="D168" s="28"/>
      <c r="E168" s="452">
        <f>E169+E172</f>
        <v>100</v>
      </c>
    </row>
    <row r="169" spans="1:5" s="29" customFormat="1" ht="18" customHeight="1" hidden="1">
      <c r="A169" s="30" t="s">
        <v>792</v>
      </c>
      <c r="B169" s="1" t="s">
        <v>777</v>
      </c>
      <c r="C169" s="1"/>
      <c r="D169" s="28"/>
      <c r="E169" s="452">
        <f>E170</f>
        <v>0</v>
      </c>
    </row>
    <row r="170" spans="1:5" s="29" customFormat="1" ht="17.25" customHeight="1" hidden="1">
      <c r="A170" s="3" t="s">
        <v>598</v>
      </c>
      <c r="B170" s="1" t="s">
        <v>777</v>
      </c>
      <c r="C170" s="1" t="s">
        <v>280</v>
      </c>
      <c r="D170" s="28"/>
      <c r="E170" s="452">
        <f>E171</f>
        <v>0</v>
      </c>
    </row>
    <row r="171" spans="1:5" s="29" customFormat="1" ht="13.5" hidden="1">
      <c r="A171" s="46" t="s">
        <v>108</v>
      </c>
      <c r="B171" s="1" t="s">
        <v>777</v>
      </c>
      <c r="C171" s="1" t="s">
        <v>280</v>
      </c>
      <c r="D171" s="28" t="s">
        <v>107</v>
      </c>
      <c r="E171" s="452">
        <f>'Пр.7 Р.П. ЦС. ВР'!E397</f>
        <v>0</v>
      </c>
    </row>
    <row r="172" spans="1:5" s="29" customFormat="1" ht="18" customHeight="1">
      <c r="A172" s="30" t="s">
        <v>792</v>
      </c>
      <c r="B172" s="1" t="s">
        <v>771</v>
      </c>
      <c r="C172" s="1"/>
      <c r="D172" s="28"/>
      <c r="E172" s="452">
        <f>E173</f>
        <v>100</v>
      </c>
    </row>
    <row r="173" spans="1:5" s="29" customFormat="1" ht="17.25" customHeight="1">
      <c r="A173" s="3" t="s">
        <v>598</v>
      </c>
      <c r="B173" s="1" t="s">
        <v>771</v>
      </c>
      <c r="C173" s="1" t="s">
        <v>280</v>
      </c>
      <c r="D173" s="28"/>
      <c r="E173" s="452">
        <f>E174</f>
        <v>100</v>
      </c>
    </row>
    <row r="174" spans="1:5" s="29" customFormat="1" ht="13.5">
      <c r="A174" s="46" t="s">
        <v>108</v>
      </c>
      <c r="B174" s="1" t="s">
        <v>771</v>
      </c>
      <c r="C174" s="1" t="s">
        <v>280</v>
      </c>
      <c r="D174" s="28" t="s">
        <v>107</v>
      </c>
      <c r="E174" s="452">
        <f>'Пр.7 Р.П. ЦС. ВР'!E400</f>
        <v>100</v>
      </c>
    </row>
    <row r="175" spans="1:5" s="63" customFormat="1" ht="26.25">
      <c r="A175" s="31" t="s">
        <v>855</v>
      </c>
      <c r="B175" s="1" t="s">
        <v>856</v>
      </c>
      <c r="C175" s="1"/>
      <c r="D175" s="28"/>
      <c r="E175" s="452">
        <f>E176</f>
        <v>319</v>
      </c>
    </row>
    <row r="176" spans="1:5" s="63" customFormat="1" ht="26.25">
      <c r="A176" s="31" t="s">
        <v>854</v>
      </c>
      <c r="B176" s="1" t="s">
        <v>853</v>
      </c>
      <c r="C176" s="1"/>
      <c r="D176" s="28"/>
      <c r="E176" s="452">
        <f>E177</f>
        <v>319</v>
      </c>
    </row>
    <row r="177" spans="1:5" s="29" customFormat="1" ht="26.25">
      <c r="A177" s="52" t="s">
        <v>852</v>
      </c>
      <c r="B177" s="1" t="s">
        <v>853</v>
      </c>
      <c r="C177" s="43" t="s">
        <v>282</v>
      </c>
      <c r="D177" s="28"/>
      <c r="E177" s="452">
        <f>E178</f>
        <v>319</v>
      </c>
    </row>
    <row r="178" spans="1:5" s="29" customFormat="1" ht="17.25" customHeight="1">
      <c r="A178" s="3" t="s">
        <v>273</v>
      </c>
      <c r="B178" s="1" t="s">
        <v>853</v>
      </c>
      <c r="C178" s="43" t="s">
        <v>282</v>
      </c>
      <c r="D178" s="28"/>
      <c r="E178" s="452">
        <f>E179</f>
        <v>319</v>
      </c>
    </row>
    <row r="179" spans="1:5" s="29" customFormat="1" ht="13.5">
      <c r="A179" s="386" t="s">
        <v>68</v>
      </c>
      <c r="B179" s="1" t="s">
        <v>853</v>
      </c>
      <c r="C179" s="43" t="s">
        <v>282</v>
      </c>
      <c r="D179" s="28" t="s">
        <v>67</v>
      </c>
      <c r="E179" s="452">
        <f>'Пр.7 Р.П. ЦС. ВР'!E196</f>
        <v>319</v>
      </c>
    </row>
    <row r="180" spans="1:5" s="63" customFormat="1" ht="13.5">
      <c r="A180" s="46" t="s">
        <v>179</v>
      </c>
      <c r="B180" s="1" t="s">
        <v>697</v>
      </c>
      <c r="C180" s="1"/>
      <c r="D180" s="28"/>
      <c r="E180" s="452">
        <f>E181+E186+E191+E196</f>
        <v>1472.7199999999998</v>
      </c>
    </row>
    <row r="181" spans="1:5" s="29" customFormat="1" ht="39">
      <c r="A181" s="52" t="s">
        <v>181</v>
      </c>
      <c r="B181" s="49" t="s">
        <v>694</v>
      </c>
      <c r="C181" s="1"/>
      <c r="D181" s="28"/>
      <c r="E181" s="452">
        <f>E182</f>
        <v>187.5</v>
      </c>
    </row>
    <row r="182" spans="1:5" s="29" customFormat="1" ht="13.5">
      <c r="A182" s="52" t="s">
        <v>693</v>
      </c>
      <c r="B182" s="49" t="s">
        <v>695</v>
      </c>
      <c r="C182" s="1"/>
      <c r="D182" s="28"/>
      <c r="E182" s="452">
        <f>E183</f>
        <v>187.5</v>
      </c>
    </row>
    <row r="183" spans="1:5" s="29" customFormat="1" ht="13.5">
      <c r="A183" s="52" t="s">
        <v>43</v>
      </c>
      <c r="B183" s="49" t="s">
        <v>695</v>
      </c>
      <c r="C183" s="1"/>
      <c r="D183" s="28"/>
      <c r="E183" s="452">
        <f>E184</f>
        <v>187.5</v>
      </c>
    </row>
    <row r="184" spans="1:5" s="29" customFormat="1" ht="27">
      <c r="A184" s="33" t="s">
        <v>81</v>
      </c>
      <c r="B184" s="49" t="s">
        <v>695</v>
      </c>
      <c r="C184" s="1" t="s">
        <v>101</v>
      </c>
      <c r="D184" s="28"/>
      <c r="E184" s="452">
        <f>E185</f>
        <v>187.5</v>
      </c>
    </row>
    <row r="185" spans="1:5" s="29" customFormat="1" ht="26.25">
      <c r="A185" s="39" t="s">
        <v>138</v>
      </c>
      <c r="B185" s="49" t="s">
        <v>695</v>
      </c>
      <c r="C185" s="1" t="s">
        <v>101</v>
      </c>
      <c r="D185" s="28" t="s">
        <v>139</v>
      </c>
      <c r="E185" s="452">
        <f>'Пр.7 Р.П. ЦС. ВР'!E117</f>
        <v>187.5</v>
      </c>
    </row>
    <row r="186" spans="1:5" s="26" customFormat="1" ht="30" customHeight="1">
      <c r="A186" s="31" t="s">
        <v>180</v>
      </c>
      <c r="B186" s="1" t="s">
        <v>704</v>
      </c>
      <c r="C186" s="1"/>
      <c r="D186" s="1"/>
      <c r="E186" s="452">
        <f>E188</f>
        <v>110.62</v>
      </c>
    </row>
    <row r="187" spans="1:5" s="26" customFormat="1" ht="30" customHeight="1">
      <c r="A187" s="52" t="s">
        <v>702</v>
      </c>
      <c r="B187" s="1" t="s">
        <v>704</v>
      </c>
      <c r="C187" s="1"/>
      <c r="D187" s="1"/>
      <c r="E187" s="452">
        <f>E188</f>
        <v>110.62</v>
      </c>
    </row>
    <row r="188" spans="1:5" s="29" customFormat="1" ht="39">
      <c r="A188" s="31" t="s">
        <v>44</v>
      </c>
      <c r="B188" s="1" t="s">
        <v>704</v>
      </c>
      <c r="C188" s="1"/>
      <c r="D188" s="1"/>
      <c r="E188" s="452">
        <f>E189</f>
        <v>110.62</v>
      </c>
    </row>
    <row r="189" spans="1:5" s="29" customFormat="1" ht="26.25">
      <c r="A189" s="31" t="s">
        <v>267</v>
      </c>
      <c r="B189" s="1" t="s">
        <v>704</v>
      </c>
      <c r="C189" s="1" t="s">
        <v>281</v>
      </c>
      <c r="D189" s="1"/>
      <c r="E189" s="452">
        <f>E190</f>
        <v>110.62</v>
      </c>
    </row>
    <row r="190" spans="1:5" s="29" customFormat="1" ht="36" customHeight="1">
      <c r="A190" s="46" t="s">
        <v>125</v>
      </c>
      <c r="B190" s="1" t="s">
        <v>704</v>
      </c>
      <c r="C190" s="1" t="s">
        <v>281</v>
      </c>
      <c r="D190" s="28" t="s">
        <v>106</v>
      </c>
      <c r="E190" s="452">
        <f>'Пр.7 Р.П. ЦС. ВР'!E105</f>
        <v>110.62</v>
      </c>
    </row>
    <row r="191" spans="1:5" s="29" customFormat="1" ht="39">
      <c r="A191" s="437" t="s">
        <v>206</v>
      </c>
      <c r="B191" s="438" t="s">
        <v>701</v>
      </c>
      <c r="C191" s="117"/>
      <c r="D191" s="1"/>
      <c r="E191" s="452">
        <f>E193</f>
        <v>64</v>
      </c>
    </row>
    <row r="192" spans="1:5" s="29" customFormat="1" ht="13.5">
      <c r="A192" s="52" t="s">
        <v>698</v>
      </c>
      <c r="B192" s="117" t="s">
        <v>700</v>
      </c>
      <c r="C192" s="117"/>
      <c r="D192" s="1"/>
      <c r="E192" s="452">
        <f>E193</f>
        <v>64</v>
      </c>
    </row>
    <row r="193" spans="1:5" ht="13.5">
      <c r="A193" s="388" t="s">
        <v>474</v>
      </c>
      <c r="B193" s="117" t="s">
        <v>699</v>
      </c>
      <c r="C193" s="1"/>
      <c r="D193" s="55"/>
      <c r="E193" s="452">
        <f>E194</f>
        <v>64</v>
      </c>
    </row>
    <row r="194" spans="1:5" ht="26.25">
      <c r="A194" s="31" t="s">
        <v>267</v>
      </c>
      <c r="B194" s="117" t="s">
        <v>699</v>
      </c>
      <c r="C194" s="1" t="s">
        <v>281</v>
      </c>
      <c r="D194" s="44"/>
      <c r="E194" s="452">
        <f>E195</f>
        <v>64</v>
      </c>
    </row>
    <row r="195" spans="1:5" s="29" customFormat="1" ht="13.5">
      <c r="A195" s="52" t="s">
        <v>140</v>
      </c>
      <c r="B195" s="117" t="s">
        <v>699</v>
      </c>
      <c r="C195" s="1" t="s">
        <v>281</v>
      </c>
      <c r="D195" s="28" t="s">
        <v>141</v>
      </c>
      <c r="E195" s="452">
        <f>'Пр.7 Р.П. ЦС. ВР'!E111</f>
        <v>64</v>
      </c>
    </row>
    <row r="196" spans="1:5" s="63" customFormat="1" ht="52.5">
      <c r="A196" s="31" t="s">
        <v>163</v>
      </c>
      <c r="B196" s="1" t="s">
        <v>709</v>
      </c>
      <c r="C196" s="1"/>
      <c r="D196" s="28"/>
      <c r="E196" s="452">
        <f>E198+E203</f>
        <v>1110.6</v>
      </c>
    </row>
    <row r="197" spans="1:5" s="63" customFormat="1" ht="13.5">
      <c r="A197" s="52" t="s">
        <v>705</v>
      </c>
      <c r="B197" s="1" t="s">
        <v>706</v>
      </c>
      <c r="C197" s="1"/>
      <c r="D197" s="28"/>
      <c r="E197" s="452">
        <f>E198+E203</f>
        <v>1110.6</v>
      </c>
    </row>
    <row r="198" spans="1:5" s="29" customFormat="1" ht="39">
      <c r="A198" s="31" t="s">
        <v>45</v>
      </c>
      <c r="B198" s="1" t="s">
        <v>707</v>
      </c>
      <c r="C198" s="1"/>
      <c r="D198" s="28"/>
      <c r="E198" s="452">
        <f>E199+E201</f>
        <v>549.8</v>
      </c>
    </row>
    <row r="199" spans="1:5" s="24" customFormat="1" ht="13.5">
      <c r="A199" s="39" t="s">
        <v>269</v>
      </c>
      <c r="B199" s="1" t="s">
        <v>707</v>
      </c>
      <c r="C199" s="1" t="s">
        <v>270</v>
      </c>
      <c r="D199" s="28"/>
      <c r="E199" s="452">
        <f>E200</f>
        <v>521</v>
      </c>
    </row>
    <row r="200" spans="1:5" s="26" customFormat="1" ht="13.5">
      <c r="A200" s="46" t="s">
        <v>86</v>
      </c>
      <c r="B200" s="1" t="s">
        <v>707</v>
      </c>
      <c r="C200" s="1" t="s">
        <v>270</v>
      </c>
      <c r="D200" s="28" t="s">
        <v>85</v>
      </c>
      <c r="E200" s="452">
        <f>'Пр.7 Р.П. ЦС. ВР'!E73</f>
        <v>521</v>
      </c>
    </row>
    <row r="201" spans="1:5" s="26" customFormat="1" ht="26.25">
      <c r="A201" s="31" t="s">
        <v>267</v>
      </c>
      <c r="B201" s="1" t="s">
        <v>707</v>
      </c>
      <c r="C201" s="1" t="s">
        <v>281</v>
      </c>
      <c r="D201" s="28"/>
      <c r="E201" s="452">
        <f>E202</f>
        <v>28.8</v>
      </c>
    </row>
    <row r="202" spans="1:5" s="26" customFormat="1" ht="13.5">
      <c r="A202" s="46" t="s">
        <v>86</v>
      </c>
      <c r="B202" s="1" t="s">
        <v>707</v>
      </c>
      <c r="C202" s="1" t="s">
        <v>281</v>
      </c>
      <c r="D202" s="28" t="s">
        <v>85</v>
      </c>
      <c r="E202" s="452">
        <f>'Пр.7 Р.П. ЦС. ВР'!E74</f>
        <v>28.8</v>
      </c>
    </row>
    <row r="203" spans="1:5" s="29" customFormat="1" ht="39">
      <c r="A203" s="31" t="s">
        <v>46</v>
      </c>
      <c r="B203" s="1" t="s">
        <v>708</v>
      </c>
      <c r="C203" s="1"/>
      <c r="D203" s="28"/>
      <c r="E203" s="452">
        <f>E204+E206</f>
        <v>560.8000000000001</v>
      </c>
    </row>
    <row r="204" spans="1:5" s="29" customFormat="1" ht="13.5">
      <c r="A204" s="39" t="s">
        <v>269</v>
      </c>
      <c r="B204" s="1" t="s">
        <v>708</v>
      </c>
      <c r="C204" s="1" t="s">
        <v>270</v>
      </c>
      <c r="D204" s="28"/>
      <c r="E204" s="452">
        <f>E205</f>
        <v>525.6</v>
      </c>
    </row>
    <row r="205" spans="1:5" s="19" customFormat="1" ht="13.5">
      <c r="A205" s="46" t="s">
        <v>86</v>
      </c>
      <c r="B205" s="1" t="s">
        <v>708</v>
      </c>
      <c r="C205" s="1" t="s">
        <v>270</v>
      </c>
      <c r="D205" s="28" t="s">
        <v>85</v>
      </c>
      <c r="E205" s="452">
        <f>'Пр.7 Р.П. ЦС. ВР'!E76</f>
        <v>525.6</v>
      </c>
    </row>
    <row r="206" spans="1:5" s="29" customFormat="1" ht="26.25">
      <c r="A206" s="31" t="s">
        <v>267</v>
      </c>
      <c r="B206" s="1" t="s">
        <v>708</v>
      </c>
      <c r="C206" s="1" t="s">
        <v>281</v>
      </c>
      <c r="D206" s="28"/>
      <c r="E206" s="452">
        <f>E207</f>
        <v>35.2</v>
      </c>
    </row>
    <row r="207" spans="1:5" s="29" customFormat="1" ht="13.5">
      <c r="A207" s="46" t="s">
        <v>86</v>
      </c>
      <c r="B207" s="1" t="s">
        <v>708</v>
      </c>
      <c r="C207" s="1" t="s">
        <v>281</v>
      </c>
      <c r="D207" s="28" t="s">
        <v>85</v>
      </c>
      <c r="E207" s="452">
        <f>'Пр.7 Р.П. ЦС. ВР'!E77</f>
        <v>35.2</v>
      </c>
    </row>
    <row r="208" spans="1:5" s="29" customFormat="1" ht="26.25">
      <c r="A208" s="46" t="s">
        <v>207</v>
      </c>
      <c r="B208" s="1" t="s">
        <v>621</v>
      </c>
      <c r="C208" s="1"/>
      <c r="D208" s="28"/>
      <c r="E208" s="452">
        <f>E209+E226+E240</f>
        <v>13269.020000000002</v>
      </c>
    </row>
    <row r="209" spans="1:5" s="29" customFormat="1" ht="52.5">
      <c r="A209" s="31" t="s">
        <v>167</v>
      </c>
      <c r="B209" s="1" t="s">
        <v>620</v>
      </c>
      <c r="C209" s="1"/>
      <c r="D209" s="28"/>
      <c r="E209" s="452">
        <f>E210</f>
        <v>4409.52</v>
      </c>
    </row>
    <row r="210" spans="1:5" s="29" customFormat="1" ht="13.5">
      <c r="A210" s="31" t="s">
        <v>618</v>
      </c>
      <c r="B210" s="1" t="s">
        <v>619</v>
      </c>
      <c r="C210" s="1"/>
      <c r="D210" s="28"/>
      <c r="E210" s="452">
        <f>E211+E220+E223</f>
        <v>4409.52</v>
      </c>
    </row>
    <row r="211" spans="1:5" s="29" customFormat="1" ht="13.5">
      <c r="A211" s="31" t="s">
        <v>47</v>
      </c>
      <c r="B211" s="1" t="s">
        <v>622</v>
      </c>
      <c r="C211" s="1"/>
      <c r="D211" s="28"/>
      <c r="E211" s="452">
        <f>E212+E214+E216+E218</f>
        <v>4409.52</v>
      </c>
    </row>
    <row r="212" spans="1:5" s="29" customFormat="1" ht="15" customHeight="1">
      <c r="A212" s="162" t="s">
        <v>271</v>
      </c>
      <c r="B212" s="1" t="s">
        <v>622</v>
      </c>
      <c r="C212" s="1" t="s">
        <v>275</v>
      </c>
      <c r="D212" s="28"/>
      <c r="E212" s="452">
        <f>E213</f>
        <v>3032.53</v>
      </c>
    </row>
    <row r="213" spans="1:5" s="29" customFormat="1" ht="13.5">
      <c r="A213" s="46" t="s">
        <v>63</v>
      </c>
      <c r="B213" s="1" t="s">
        <v>622</v>
      </c>
      <c r="C213" s="1" t="s">
        <v>275</v>
      </c>
      <c r="D213" s="28" t="s">
        <v>62</v>
      </c>
      <c r="E213" s="452">
        <f>'Пр.7 Р.П. ЦС. ВР'!E317</f>
        <v>3032.53</v>
      </c>
    </row>
    <row r="214" spans="1:5" s="26" customFormat="1" ht="13.5" hidden="1">
      <c r="A214" s="31" t="s">
        <v>99</v>
      </c>
      <c r="B214" s="1" t="s">
        <v>622</v>
      </c>
      <c r="C214" s="1" t="s">
        <v>100</v>
      </c>
      <c r="D214" s="28"/>
      <c r="E214" s="452">
        <f>E215</f>
        <v>0</v>
      </c>
    </row>
    <row r="215" spans="1:5" s="26" customFormat="1" ht="13.5" hidden="1">
      <c r="A215" s="46" t="s">
        <v>63</v>
      </c>
      <c r="B215" s="1" t="s">
        <v>622</v>
      </c>
      <c r="C215" s="1" t="s">
        <v>100</v>
      </c>
      <c r="D215" s="28" t="s">
        <v>62</v>
      </c>
      <c r="E215" s="452">
        <f>'Пр.7 Р.П. ЦС. ВР'!E318</f>
        <v>0</v>
      </c>
    </row>
    <row r="216" spans="1:5" s="29" customFormat="1" ht="26.25">
      <c r="A216" s="31" t="s">
        <v>267</v>
      </c>
      <c r="B216" s="1" t="s">
        <v>622</v>
      </c>
      <c r="C216" s="1" t="s">
        <v>281</v>
      </c>
      <c r="D216" s="28"/>
      <c r="E216" s="452">
        <f>E217</f>
        <v>1375.9899999999998</v>
      </c>
    </row>
    <row r="217" spans="1:5" s="29" customFormat="1" ht="13.5">
      <c r="A217" s="46" t="s">
        <v>63</v>
      </c>
      <c r="B217" s="1" t="s">
        <v>622</v>
      </c>
      <c r="C217" s="1" t="s">
        <v>281</v>
      </c>
      <c r="D217" s="28" t="s">
        <v>62</v>
      </c>
      <c r="E217" s="452">
        <f>'Пр.7 Р.П. ЦС. ВР'!E319</f>
        <v>1375.9899999999998</v>
      </c>
    </row>
    <row r="218" spans="1:5" s="29" customFormat="1" ht="15.75" customHeight="1">
      <c r="A218" s="3" t="s">
        <v>272</v>
      </c>
      <c r="B218" s="1" t="s">
        <v>622</v>
      </c>
      <c r="C218" s="1" t="s">
        <v>276</v>
      </c>
      <c r="D218" s="28"/>
      <c r="E218" s="452">
        <f>E219</f>
        <v>1</v>
      </c>
    </row>
    <row r="219" spans="1:5" s="29" customFormat="1" ht="13.5">
      <c r="A219" s="46" t="s">
        <v>63</v>
      </c>
      <c r="B219" s="1" t="s">
        <v>622</v>
      </c>
      <c r="C219" s="1" t="s">
        <v>276</v>
      </c>
      <c r="D219" s="28" t="s">
        <v>62</v>
      </c>
      <c r="E219" s="452">
        <f>'Пр.7 Р.П. ЦС. ВР'!E320</f>
        <v>1</v>
      </c>
    </row>
    <row r="220" spans="1:5" s="29" customFormat="1" ht="13.5" hidden="1">
      <c r="A220" s="3" t="s">
        <v>793</v>
      </c>
      <c r="B220" s="1" t="s">
        <v>778</v>
      </c>
      <c r="C220" s="1"/>
      <c r="D220" s="28"/>
      <c r="E220" s="452">
        <f>E221</f>
        <v>0</v>
      </c>
    </row>
    <row r="221" spans="1:5" s="29" customFormat="1" ht="15" customHeight="1" hidden="1">
      <c r="A221" s="162" t="s">
        <v>271</v>
      </c>
      <c r="B221" s="1" t="s">
        <v>778</v>
      </c>
      <c r="C221" s="1" t="s">
        <v>281</v>
      </c>
      <c r="D221" s="28"/>
      <c r="E221" s="452">
        <f>E222</f>
        <v>0</v>
      </c>
    </row>
    <row r="222" spans="1:5" s="29" customFormat="1" ht="13.5" hidden="1">
      <c r="A222" s="46" t="s">
        <v>63</v>
      </c>
      <c r="B222" s="1" t="s">
        <v>778</v>
      </c>
      <c r="C222" s="1" t="s">
        <v>281</v>
      </c>
      <c r="D222" s="28" t="s">
        <v>62</v>
      </c>
      <c r="E222" s="452">
        <f>'Пр.7 Р.П. ЦС. ВР'!E322</f>
        <v>0</v>
      </c>
    </row>
    <row r="223" spans="1:5" s="26" customFormat="1" ht="15" customHeight="1" hidden="1">
      <c r="A223" s="3" t="s">
        <v>805</v>
      </c>
      <c r="B223" s="1" t="s">
        <v>804</v>
      </c>
      <c r="C223" s="1"/>
      <c r="D223" s="28"/>
      <c r="E223" s="452">
        <f>E224</f>
        <v>0</v>
      </c>
    </row>
    <row r="224" spans="1:5" s="29" customFormat="1" ht="14.25" customHeight="1" hidden="1">
      <c r="A224" s="162" t="s">
        <v>271</v>
      </c>
      <c r="B224" s="1" t="s">
        <v>804</v>
      </c>
      <c r="C224" s="1" t="s">
        <v>275</v>
      </c>
      <c r="D224" s="28"/>
      <c r="E224" s="452">
        <f>E225</f>
        <v>0</v>
      </c>
    </row>
    <row r="225" spans="1:5" s="29" customFormat="1" ht="13.5" hidden="1">
      <c r="A225" s="46" t="s">
        <v>63</v>
      </c>
      <c r="B225" s="1" t="s">
        <v>804</v>
      </c>
      <c r="C225" s="1" t="s">
        <v>275</v>
      </c>
      <c r="D225" s="28" t="s">
        <v>62</v>
      </c>
      <c r="E225" s="452">
        <f>'Пр.7 Р.П. ЦС. ВР'!E324</f>
        <v>0</v>
      </c>
    </row>
    <row r="226" spans="1:5" s="29" customFormat="1" ht="26.25">
      <c r="A226" s="31" t="s">
        <v>168</v>
      </c>
      <c r="B226" s="1" t="s">
        <v>623</v>
      </c>
      <c r="C226" s="1"/>
      <c r="D226" s="28"/>
      <c r="E226" s="452">
        <f>E227</f>
        <v>7444.500000000002</v>
      </c>
    </row>
    <row r="227" spans="1:5" s="29" customFormat="1" ht="26.25">
      <c r="A227" s="31" t="s">
        <v>624</v>
      </c>
      <c r="B227" s="1" t="s">
        <v>725</v>
      </c>
      <c r="C227" s="1"/>
      <c r="D227" s="28"/>
      <c r="E227" s="452">
        <f>E228+E231+E234+E237</f>
        <v>7444.500000000002</v>
      </c>
    </row>
    <row r="228" spans="1:5" s="26" customFormat="1" ht="21" customHeight="1">
      <c r="A228" s="31" t="s">
        <v>817</v>
      </c>
      <c r="B228" s="1" t="s">
        <v>625</v>
      </c>
      <c r="C228" s="1"/>
      <c r="D228" s="28"/>
      <c r="E228" s="452">
        <f>E229</f>
        <v>7444.500000000002</v>
      </c>
    </row>
    <row r="229" spans="1:5" s="29" customFormat="1" ht="14.25" customHeight="1">
      <c r="A229" s="3" t="s">
        <v>277</v>
      </c>
      <c r="B229" s="1" t="s">
        <v>625</v>
      </c>
      <c r="C229" s="1" t="s">
        <v>278</v>
      </c>
      <c r="D229" s="28"/>
      <c r="E229" s="452">
        <f>E230</f>
        <v>7444.500000000002</v>
      </c>
    </row>
    <row r="230" spans="1:5" s="29" customFormat="1" ht="15.75" customHeight="1">
      <c r="A230" s="46" t="s">
        <v>63</v>
      </c>
      <c r="B230" s="1" t="s">
        <v>625</v>
      </c>
      <c r="C230" s="1" t="s">
        <v>278</v>
      </c>
      <c r="D230" s="28" t="s">
        <v>62</v>
      </c>
      <c r="E230" s="452">
        <f>'Пр.7 Р.П. ЦС. ВР'!E328</f>
        <v>7444.500000000002</v>
      </c>
    </row>
    <row r="231" spans="1:5" s="26" customFormat="1" ht="17.25" customHeight="1" hidden="1">
      <c r="A231" s="3" t="s">
        <v>760</v>
      </c>
      <c r="B231" s="1" t="s">
        <v>750</v>
      </c>
      <c r="C231" s="1"/>
      <c r="D231" s="28"/>
      <c r="E231" s="452">
        <f>E232</f>
        <v>0</v>
      </c>
    </row>
    <row r="232" spans="1:5" s="29" customFormat="1" ht="14.25" customHeight="1" hidden="1">
      <c r="A232" s="3" t="s">
        <v>277</v>
      </c>
      <c r="B232" s="1" t="s">
        <v>750</v>
      </c>
      <c r="C232" s="1" t="s">
        <v>278</v>
      </c>
      <c r="D232" s="28"/>
      <c r="E232" s="452">
        <f>E233</f>
        <v>0</v>
      </c>
    </row>
    <row r="233" spans="1:5" s="29" customFormat="1" ht="13.5" hidden="1">
      <c r="A233" s="46" t="s">
        <v>63</v>
      </c>
      <c r="B233" s="1" t="s">
        <v>750</v>
      </c>
      <c r="C233" s="1" t="s">
        <v>278</v>
      </c>
      <c r="D233" s="28" t="s">
        <v>62</v>
      </c>
      <c r="E233" s="452">
        <f>'Пр.7 Р.П. ЦС. ВР'!E330</f>
        <v>0</v>
      </c>
    </row>
    <row r="234" spans="1:5" s="26" customFormat="1" ht="21" customHeight="1" hidden="1">
      <c r="A234" s="3" t="s">
        <v>760</v>
      </c>
      <c r="B234" s="1" t="s">
        <v>751</v>
      </c>
      <c r="C234" s="1"/>
      <c r="D234" s="28"/>
      <c r="E234" s="452">
        <f>E235</f>
        <v>0</v>
      </c>
    </row>
    <row r="235" spans="1:5" s="29" customFormat="1" ht="14.25" customHeight="1" hidden="1">
      <c r="A235" s="3" t="s">
        <v>277</v>
      </c>
      <c r="B235" s="1" t="s">
        <v>751</v>
      </c>
      <c r="C235" s="1" t="s">
        <v>278</v>
      </c>
      <c r="D235" s="28"/>
      <c r="E235" s="452">
        <f>E236</f>
        <v>0</v>
      </c>
    </row>
    <row r="236" spans="1:5" s="29" customFormat="1" ht="13.5" hidden="1">
      <c r="A236" s="46" t="s">
        <v>63</v>
      </c>
      <c r="B236" s="1" t="s">
        <v>751</v>
      </c>
      <c r="C236" s="1" t="s">
        <v>278</v>
      </c>
      <c r="D236" s="28" t="s">
        <v>62</v>
      </c>
      <c r="E236" s="452">
        <f>'Пр.7 Р.П. ЦС. ВР'!E332</f>
        <v>0</v>
      </c>
    </row>
    <row r="237" spans="1:5" s="26" customFormat="1" ht="15.75" customHeight="1" hidden="1">
      <c r="A237" s="3" t="s">
        <v>805</v>
      </c>
      <c r="B237" s="1" t="s">
        <v>806</v>
      </c>
      <c r="C237" s="1"/>
      <c r="D237" s="28"/>
      <c r="E237" s="452">
        <f>E238</f>
        <v>0</v>
      </c>
    </row>
    <row r="238" spans="1:5" s="29" customFormat="1" ht="14.25" customHeight="1" hidden="1">
      <c r="A238" s="3" t="s">
        <v>277</v>
      </c>
      <c r="B238" s="1" t="s">
        <v>806</v>
      </c>
      <c r="C238" s="1" t="s">
        <v>278</v>
      </c>
      <c r="D238" s="28"/>
      <c r="E238" s="452">
        <f>E239</f>
        <v>0</v>
      </c>
    </row>
    <row r="239" spans="1:5" s="29" customFormat="1" ht="13.5" hidden="1">
      <c r="A239" s="46" t="s">
        <v>63</v>
      </c>
      <c r="B239" s="1" t="s">
        <v>806</v>
      </c>
      <c r="C239" s="1" t="s">
        <v>278</v>
      </c>
      <c r="D239" s="28" t="s">
        <v>62</v>
      </c>
      <c r="E239" s="452">
        <f>'Пр.7 Р.П. ЦС. ВР'!E334</f>
        <v>0</v>
      </c>
    </row>
    <row r="240" spans="1:5" s="29" customFormat="1" ht="39">
      <c r="A240" s="52" t="s">
        <v>169</v>
      </c>
      <c r="B240" s="43" t="s">
        <v>628</v>
      </c>
      <c r="C240" s="1"/>
      <c r="D240" s="28"/>
      <c r="E240" s="452">
        <f>E241</f>
        <v>1415</v>
      </c>
    </row>
    <row r="241" spans="1:5" s="29" customFormat="1" ht="13.5">
      <c r="A241" s="52" t="s">
        <v>626</v>
      </c>
      <c r="B241" s="43" t="s">
        <v>627</v>
      </c>
      <c r="C241" s="1"/>
      <c r="D241" s="28"/>
      <c r="E241" s="452">
        <f>E242+E252+E255+E258</f>
        <v>1415</v>
      </c>
    </row>
    <row r="242" spans="1:5" s="29" customFormat="1" ht="13.5">
      <c r="A242" s="52" t="s">
        <v>475</v>
      </c>
      <c r="B242" s="43" t="s">
        <v>629</v>
      </c>
      <c r="C242" s="1"/>
      <c r="D242" s="28"/>
      <c r="E242" s="452">
        <f>E243+E245</f>
        <v>1235</v>
      </c>
    </row>
    <row r="243" spans="1:5" s="26" customFormat="1" ht="26.25">
      <c r="A243" s="31" t="s">
        <v>267</v>
      </c>
      <c r="B243" s="43" t="s">
        <v>629</v>
      </c>
      <c r="C243" s="1" t="s">
        <v>281</v>
      </c>
      <c r="D243" s="28"/>
      <c r="E243" s="452">
        <f>E244</f>
        <v>435</v>
      </c>
    </row>
    <row r="244" spans="1:5" s="26" customFormat="1" ht="13.5">
      <c r="A244" s="46" t="s">
        <v>63</v>
      </c>
      <c r="B244" s="43" t="s">
        <v>629</v>
      </c>
      <c r="C244" s="1" t="s">
        <v>281</v>
      </c>
      <c r="D244" s="28" t="s">
        <v>62</v>
      </c>
      <c r="E244" s="452">
        <f>'Пр.7 Р.П. ЦС. ВР'!E338</f>
        <v>435</v>
      </c>
    </row>
    <row r="245" spans="1:5" s="29" customFormat="1" ht="14.25" customHeight="1">
      <c r="A245" s="3" t="s">
        <v>277</v>
      </c>
      <c r="B245" s="43" t="s">
        <v>629</v>
      </c>
      <c r="C245" s="1" t="s">
        <v>278</v>
      </c>
      <c r="D245" s="28"/>
      <c r="E245" s="452">
        <f>E246</f>
        <v>800</v>
      </c>
    </row>
    <row r="246" spans="1:5" s="29" customFormat="1" ht="13.5">
      <c r="A246" s="46" t="s">
        <v>63</v>
      </c>
      <c r="B246" s="43" t="s">
        <v>629</v>
      </c>
      <c r="C246" s="1" t="s">
        <v>278</v>
      </c>
      <c r="D246" s="28" t="s">
        <v>62</v>
      </c>
      <c r="E246" s="452">
        <f>'Пр.7 Р.П. ЦС. ВР'!E339</f>
        <v>800</v>
      </c>
    </row>
    <row r="247" spans="1:5" s="35" customFormat="1" ht="26.25" hidden="1">
      <c r="A247" s="46" t="s">
        <v>174</v>
      </c>
      <c r="B247" s="393" t="s">
        <v>59</v>
      </c>
      <c r="C247" s="393"/>
      <c r="D247" s="28"/>
      <c r="E247" s="452">
        <f>E248</f>
        <v>0</v>
      </c>
    </row>
    <row r="248" spans="1:5" s="35" customFormat="1" ht="26.25" hidden="1">
      <c r="A248" s="31" t="s">
        <v>175</v>
      </c>
      <c r="B248" s="393" t="s">
        <v>60</v>
      </c>
      <c r="C248" s="393"/>
      <c r="D248" s="28"/>
      <c r="E248" s="452">
        <f>E249</f>
        <v>0</v>
      </c>
    </row>
    <row r="249" spans="1:5" s="35" customFormat="1" ht="52.5" hidden="1">
      <c r="A249" s="31" t="s">
        <v>265</v>
      </c>
      <c r="B249" s="393" t="s">
        <v>208</v>
      </c>
      <c r="C249" s="393"/>
      <c r="D249" s="28"/>
      <c r="E249" s="452">
        <f>E250</f>
        <v>0</v>
      </c>
    </row>
    <row r="250" spans="1:5" s="35" customFormat="1" ht="26.25" hidden="1">
      <c r="A250" s="31" t="s">
        <v>267</v>
      </c>
      <c r="B250" s="393" t="s">
        <v>208</v>
      </c>
      <c r="C250" s="1" t="s">
        <v>281</v>
      </c>
      <c r="D250" s="28"/>
      <c r="E250" s="452">
        <f>E251</f>
        <v>0</v>
      </c>
    </row>
    <row r="251" spans="1:5" s="35" customFormat="1" ht="13.5" hidden="1">
      <c r="A251" s="46" t="s">
        <v>65</v>
      </c>
      <c r="B251" s="393" t="s">
        <v>208</v>
      </c>
      <c r="C251" s="1" t="s">
        <v>281</v>
      </c>
      <c r="D251" s="28" t="s">
        <v>64</v>
      </c>
      <c r="E251" s="452">
        <f>'Пр.7 Р.П. ЦС. ВР'!E379</f>
        <v>0</v>
      </c>
    </row>
    <row r="252" spans="1:5" s="35" customFormat="1" ht="13.5">
      <c r="A252" s="3" t="s">
        <v>759</v>
      </c>
      <c r="B252" s="43" t="s">
        <v>752</v>
      </c>
      <c r="C252" s="1"/>
      <c r="D252" s="28"/>
      <c r="E252" s="452">
        <f>E253</f>
        <v>80</v>
      </c>
    </row>
    <row r="253" spans="1:5" s="29" customFormat="1" ht="14.25" customHeight="1">
      <c r="A253" s="3" t="s">
        <v>277</v>
      </c>
      <c r="B253" s="43" t="s">
        <v>752</v>
      </c>
      <c r="C253" s="1" t="s">
        <v>278</v>
      </c>
      <c r="D253" s="28"/>
      <c r="E253" s="452">
        <f>E254</f>
        <v>80</v>
      </c>
    </row>
    <row r="254" spans="1:5" s="29" customFormat="1" ht="13.5">
      <c r="A254" s="46" t="s">
        <v>63</v>
      </c>
      <c r="B254" s="43" t="s">
        <v>752</v>
      </c>
      <c r="C254" s="1" t="s">
        <v>278</v>
      </c>
      <c r="D254" s="28" t="s">
        <v>62</v>
      </c>
      <c r="E254" s="452">
        <f>'Пр.7 Р.П. ЦС. ВР'!E341</f>
        <v>80</v>
      </c>
    </row>
    <row r="255" spans="1:5" s="26" customFormat="1" ht="17.25" customHeight="1">
      <c r="A255" s="3" t="s">
        <v>760</v>
      </c>
      <c r="B255" s="1" t="s">
        <v>750</v>
      </c>
      <c r="C255" s="1"/>
      <c r="D255" s="28"/>
      <c r="E255" s="452">
        <f>E256</f>
        <v>90</v>
      </c>
    </row>
    <row r="256" spans="1:5" s="29" customFormat="1" ht="14.25" customHeight="1">
      <c r="A256" s="3" t="s">
        <v>277</v>
      </c>
      <c r="B256" s="1" t="s">
        <v>750</v>
      </c>
      <c r="C256" s="1" t="s">
        <v>278</v>
      </c>
      <c r="D256" s="28"/>
      <c r="E256" s="452">
        <f>E257</f>
        <v>90</v>
      </c>
    </row>
    <row r="257" spans="1:5" s="29" customFormat="1" ht="13.5">
      <c r="A257" s="46" t="s">
        <v>63</v>
      </c>
      <c r="B257" s="1" t="s">
        <v>750</v>
      </c>
      <c r="C257" s="1" t="s">
        <v>278</v>
      </c>
      <c r="D257" s="28" t="s">
        <v>62</v>
      </c>
      <c r="E257" s="452">
        <f>'Пр.7 Р.П. ЦС. ВР'!E343</f>
        <v>90</v>
      </c>
    </row>
    <row r="258" spans="1:5" s="26" customFormat="1" ht="21" customHeight="1">
      <c r="A258" s="3" t="s">
        <v>760</v>
      </c>
      <c r="B258" s="1" t="s">
        <v>751</v>
      </c>
      <c r="C258" s="1"/>
      <c r="D258" s="28"/>
      <c r="E258" s="452">
        <f>E259</f>
        <v>10</v>
      </c>
    </row>
    <row r="259" spans="1:5" s="29" customFormat="1" ht="14.25" customHeight="1">
      <c r="A259" s="3" t="s">
        <v>277</v>
      </c>
      <c r="B259" s="1" t="s">
        <v>751</v>
      </c>
      <c r="C259" s="1" t="s">
        <v>278</v>
      </c>
      <c r="D259" s="28"/>
      <c r="E259" s="452">
        <f>E260</f>
        <v>10</v>
      </c>
    </row>
    <row r="260" spans="1:5" s="29" customFormat="1" ht="13.5">
      <c r="A260" s="46" t="s">
        <v>63</v>
      </c>
      <c r="B260" s="1" t="s">
        <v>751</v>
      </c>
      <c r="C260" s="1" t="s">
        <v>278</v>
      </c>
      <c r="D260" s="28" t="s">
        <v>62</v>
      </c>
      <c r="E260" s="452">
        <f>'Пр.7 Р.П. ЦС. ВР'!E344</f>
        <v>10</v>
      </c>
    </row>
    <row r="261" spans="1:5" s="120" customFormat="1" ht="13.5">
      <c r="A261" s="46" t="s">
        <v>172</v>
      </c>
      <c r="B261" s="1" t="s">
        <v>639</v>
      </c>
      <c r="C261" s="393"/>
      <c r="D261" s="28"/>
      <c r="E261" s="452">
        <f>E262</f>
        <v>1212.984</v>
      </c>
    </row>
    <row r="262" spans="1:5" s="120" customFormat="1" ht="39">
      <c r="A262" s="31" t="s">
        <v>173</v>
      </c>
      <c r="B262" s="1" t="s">
        <v>638</v>
      </c>
      <c r="C262" s="393"/>
      <c r="D262" s="28"/>
      <c r="E262" s="452">
        <f>E264</f>
        <v>1212.984</v>
      </c>
    </row>
    <row r="263" spans="1:5" s="120" customFormat="1" ht="13.5">
      <c r="A263" s="31" t="s">
        <v>631</v>
      </c>
      <c r="B263" s="1" t="s">
        <v>632</v>
      </c>
      <c r="C263" s="393"/>
      <c r="D263" s="28"/>
      <c r="E263" s="452">
        <f>E264</f>
        <v>1212.984</v>
      </c>
    </row>
    <row r="264" spans="1:5" s="35" customFormat="1" ht="13.5">
      <c r="A264" s="3" t="s">
        <v>48</v>
      </c>
      <c r="B264" s="1" t="s">
        <v>633</v>
      </c>
      <c r="C264" s="393"/>
      <c r="D264" s="28"/>
      <c r="E264" s="452">
        <f>E265</f>
        <v>1212.984</v>
      </c>
    </row>
    <row r="265" spans="1:5" s="35" customFormat="1" ht="16.5" customHeight="1">
      <c r="A265" s="3" t="s">
        <v>279</v>
      </c>
      <c r="B265" s="1" t="s">
        <v>633</v>
      </c>
      <c r="C265" s="1" t="s">
        <v>280</v>
      </c>
      <c r="D265" s="28"/>
      <c r="E265" s="452">
        <f>E266</f>
        <v>1212.984</v>
      </c>
    </row>
    <row r="266" spans="1:8" s="35" customFormat="1" ht="13.5">
      <c r="A266" s="46" t="s">
        <v>78</v>
      </c>
      <c r="B266" s="1" t="s">
        <v>633</v>
      </c>
      <c r="C266" s="1" t="s">
        <v>280</v>
      </c>
      <c r="D266" s="28" t="s">
        <v>115</v>
      </c>
      <c r="E266" s="452">
        <f>'Пр.7 Р.П. ЦС. ВР'!E352</f>
        <v>1212.984</v>
      </c>
      <c r="H266" s="165"/>
    </row>
    <row r="267" spans="1:5" s="120" customFormat="1" ht="26.25">
      <c r="A267" s="46" t="s">
        <v>291</v>
      </c>
      <c r="B267" s="385" t="s">
        <v>681</v>
      </c>
      <c r="C267" s="393"/>
      <c r="D267" s="28"/>
      <c r="E267" s="452">
        <f>E268</f>
        <v>10</v>
      </c>
    </row>
    <row r="268" spans="1:5" s="120" customFormat="1" ht="39">
      <c r="A268" s="31" t="s">
        <v>297</v>
      </c>
      <c r="B268" s="385" t="s">
        <v>678</v>
      </c>
      <c r="C268" s="393"/>
      <c r="D268" s="28"/>
      <c r="E268" s="452">
        <f>E270</f>
        <v>10</v>
      </c>
    </row>
    <row r="269" spans="1:5" s="120" customFormat="1" ht="13.5">
      <c r="A269" s="31" t="s">
        <v>677</v>
      </c>
      <c r="B269" s="385" t="s">
        <v>679</v>
      </c>
      <c r="C269" s="393"/>
      <c r="D269" s="28"/>
      <c r="E269" s="452">
        <f>E270</f>
        <v>10</v>
      </c>
    </row>
    <row r="270" spans="1:5" s="35" customFormat="1" ht="13.5">
      <c r="A270" s="3" t="s">
        <v>292</v>
      </c>
      <c r="B270" s="1" t="s">
        <v>680</v>
      </c>
      <c r="C270" s="393"/>
      <c r="D270" s="28"/>
      <c r="E270" s="452">
        <f>E271</f>
        <v>10</v>
      </c>
    </row>
    <row r="271" spans="1:5" s="35" customFormat="1" ht="16.5" customHeight="1">
      <c r="A271" s="31" t="s">
        <v>267</v>
      </c>
      <c r="B271" s="1" t="s">
        <v>680</v>
      </c>
      <c r="C271" s="1" t="s">
        <v>281</v>
      </c>
      <c r="D271" s="28"/>
      <c r="E271" s="452">
        <f>E272</f>
        <v>10</v>
      </c>
    </row>
    <row r="272" spans="1:8" s="35" customFormat="1" ht="13.5">
      <c r="A272" s="46" t="s">
        <v>76</v>
      </c>
      <c r="B272" s="1" t="s">
        <v>680</v>
      </c>
      <c r="C272" s="1" t="s">
        <v>281</v>
      </c>
      <c r="D272" s="28" t="s">
        <v>75</v>
      </c>
      <c r="E272" s="452">
        <f>'Пр.7 Р.П. ЦС. ВР'!E161</f>
        <v>10</v>
      </c>
      <c r="H272" s="165"/>
    </row>
    <row r="273" spans="1:5" s="120" customFormat="1" ht="30" customHeight="1" hidden="1">
      <c r="A273" s="52" t="s">
        <v>302</v>
      </c>
      <c r="B273" s="393" t="s">
        <v>763</v>
      </c>
      <c r="C273" s="393"/>
      <c r="D273" s="28"/>
      <c r="E273" s="452">
        <f>E274</f>
        <v>0</v>
      </c>
    </row>
    <row r="274" spans="1:5" s="120" customFormat="1" ht="52.5" hidden="1">
      <c r="A274" s="439" t="s">
        <v>304</v>
      </c>
      <c r="B274" s="393" t="s">
        <v>764</v>
      </c>
      <c r="C274" s="393"/>
      <c r="D274" s="28"/>
      <c r="E274" s="452">
        <f>E275+E278</f>
        <v>0</v>
      </c>
    </row>
    <row r="275" spans="1:5" s="35" customFormat="1" ht="13.5" hidden="1">
      <c r="A275" s="42" t="s">
        <v>768</v>
      </c>
      <c r="B275" s="1" t="s">
        <v>775</v>
      </c>
      <c r="C275" s="393"/>
      <c r="D275" s="28"/>
      <c r="E275" s="452">
        <f>E276</f>
        <v>0</v>
      </c>
    </row>
    <row r="276" spans="1:5" s="35" customFormat="1" ht="16.5" customHeight="1" hidden="1">
      <c r="A276" s="31" t="s">
        <v>267</v>
      </c>
      <c r="B276" s="1" t="s">
        <v>775</v>
      </c>
      <c r="C276" s="1" t="s">
        <v>281</v>
      </c>
      <c r="D276" s="28"/>
      <c r="E276" s="452">
        <f>E277</f>
        <v>0</v>
      </c>
    </row>
    <row r="277" spans="1:8" s="35" customFormat="1" ht="13.5" hidden="1">
      <c r="A277" s="46" t="s">
        <v>86</v>
      </c>
      <c r="B277" s="1" t="s">
        <v>775</v>
      </c>
      <c r="C277" s="1" t="s">
        <v>281</v>
      </c>
      <c r="D277" s="28" t="s">
        <v>85</v>
      </c>
      <c r="E277" s="452">
        <f>'Пр.7 Р.П. ЦС. ВР'!E82</f>
        <v>0</v>
      </c>
      <c r="H277" s="165"/>
    </row>
    <row r="278" spans="1:5" s="35" customFormat="1" ht="13.5" hidden="1">
      <c r="A278" s="42" t="s">
        <v>768</v>
      </c>
      <c r="B278" s="1" t="s">
        <v>772</v>
      </c>
      <c r="C278" s="393"/>
      <c r="D278" s="28"/>
      <c r="E278" s="452">
        <f>E279</f>
        <v>0</v>
      </c>
    </row>
    <row r="279" spans="1:5" s="35" customFormat="1" ht="16.5" customHeight="1" hidden="1">
      <c r="A279" s="31" t="s">
        <v>267</v>
      </c>
      <c r="B279" s="1" t="s">
        <v>772</v>
      </c>
      <c r="C279" s="1" t="s">
        <v>281</v>
      </c>
      <c r="D279" s="28"/>
      <c r="E279" s="452">
        <f>E280</f>
        <v>0</v>
      </c>
    </row>
    <row r="280" spans="1:8" s="35" customFormat="1" ht="13.5" hidden="1">
      <c r="A280" s="46" t="s">
        <v>86</v>
      </c>
      <c r="B280" s="1" t="s">
        <v>772</v>
      </c>
      <c r="C280" s="1" t="s">
        <v>281</v>
      </c>
      <c r="D280" s="28" t="s">
        <v>85</v>
      </c>
      <c r="E280" s="452">
        <f>'Пр.7 Р.П. ЦС. ВР'!E84</f>
        <v>0</v>
      </c>
      <c r="H280" s="165"/>
    </row>
    <row r="281" spans="1:5" s="35" customFormat="1" ht="13.5" hidden="1">
      <c r="A281" s="42" t="s">
        <v>303</v>
      </c>
      <c r="B281" s="1" t="s">
        <v>580</v>
      </c>
      <c r="C281" s="393"/>
      <c r="D281" s="28"/>
      <c r="E281" s="452">
        <f>E282</f>
        <v>0</v>
      </c>
    </row>
    <row r="282" spans="1:5" s="35" customFormat="1" ht="26.25" hidden="1">
      <c r="A282" s="31" t="s">
        <v>267</v>
      </c>
      <c r="B282" s="1" t="s">
        <v>580</v>
      </c>
      <c r="C282" s="393">
        <v>240</v>
      </c>
      <c r="D282" s="28"/>
      <c r="E282" s="452">
        <f>E283</f>
        <v>0</v>
      </c>
    </row>
    <row r="283" spans="1:5" s="35" customFormat="1" ht="13.5" hidden="1">
      <c r="A283" s="436" t="s">
        <v>136</v>
      </c>
      <c r="B283" s="1" t="s">
        <v>580</v>
      </c>
      <c r="C283" s="393">
        <v>240</v>
      </c>
      <c r="D283" s="28" t="s">
        <v>137</v>
      </c>
      <c r="E283" s="452">
        <f>'Пр.7 Р.П. ЦС. ВР'!E291</f>
        <v>0</v>
      </c>
    </row>
    <row r="284" spans="1:5" s="120" customFormat="1" ht="52.5" hidden="1">
      <c r="A284" s="52" t="s">
        <v>753</v>
      </c>
      <c r="B284" s="385" t="s">
        <v>761</v>
      </c>
      <c r="C284" s="393"/>
      <c r="D284" s="28"/>
      <c r="E284" s="452">
        <f>E285</f>
        <v>0</v>
      </c>
    </row>
    <row r="285" spans="1:5" s="120" customFormat="1" ht="39" hidden="1">
      <c r="A285" s="52" t="s">
        <v>754</v>
      </c>
      <c r="B285" s="385" t="s">
        <v>755</v>
      </c>
      <c r="C285" s="393"/>
      <c r="D285" s="28"/>
      <c r="E285" s="452">
        <f>E286</f>
        <v>0</v>
      </c>
    </row>
    <row r="286" spans="1:5" s="120" customFormat="1" ht="13.5" hidden="1">
      <c r="A286" s="52" t="s">
        <v>757</v>
      </c>
      <c r="B286" s="385" t="s">
        <v>756</v>
      </c>
      <c r="C286" s="393"/>
      <c r="D286" s="28"/>
      <c r="E286" s="452">
        <f>E289+E290</f>
        <v>0</v>
      </c>
    </row>
    <row r="287" spans="1:5" s="35" customFormat="1" ht="39" hidden="1">
      <c r="A287" s="42" t="s">
        <v>758</v>
      </c>
      <c r="B287" s="43" t="s">
        <v>776</v>
      </c>
      <c r="C287" s="393"/>
      <c r="D287" s="28"/>
      <c r="E287" s="452">
        <f>E288</f>
        <v>0</v>
      </c>
    </row>
    <row r="288" spans="1:5" s="35" customFormat="1" ht="16.5" customHeight="1" hidden="1">
      <c r="A288" s="31" t="s">
        <v>267</v>
      </c>
      <c r="B288" s="43" t="s">
        <v>776</v>
      </c>
      <c r="C288" s="1" t="s">
        <v>281</v>
      </c>
      <c r="D288" s="28"/>
      <c r="E288" s="452">
        <f>E289</f>
        <v>0</v>
      </c>
    </row>
    <row r="289" spans="1:8" s="35" customFormat="1" ht="13.5" hidden="1">
      <c r="A289" s="436" t="s">
        <v>136</v>
      </c>
      <c r="B289" s="43" t="s">
        <v>776</v>
      </c>
      <c r="C289" s="1" t="s">
        <v>281</v>
      </c>
      <c r="D289" s="28" t="s">
        <v>137</v>
      </c>
      <c r="E289" s="452">
        <f>'Пр.7 Р.П. ЦС. ВР'!E297</f>
        <v>0</v>
      </c>
      <c r="H289" s="165"/>
    </row>
    <row r="290" spans="1:5" s="35" customFormat="1" ht="39" hidden="1">
      <c r="A290" s="42" t="s">
        <v>758</v>
      </c>
      <c r="B290" s="43" t="s">
        <v>770</v>
      </c>
      <c r="C290" s="393"/>
      <c r="D290" s="28"/>
      <c r="E290" s="452">
        <f>E291</f>
        <v>0</v>
      </c>
    </row>
    <row r="291" spans="1:5" s="35" customFormat="1" ht="16.5" customHeight="1" hidden="1">
      <c r="A291" s="31" t="s">
        <v>267</v>
      </c>
      <c r="B291" s="43" t="s">
        <v>770</v>
      </c>
      <c r="C291" s="1" t="s">
        <v>281</v>
      </c>
      <c r="D291" s="28"/>
      <c r="E291" s="452">
        <f>E292</f>
        <v>0</v>
      </c>
    </row>
    <row r="292" spans="1:8" s="35" customFormat="1" ht="13.5" hidden="1">
      <c r="A292" s="436" t="s">
        <v>136</v>
      </c>
      <c r="B292" s="43" t="s">
        <v>770</v>
      </c>
      <c r="C292" s="1" t="s">
        <v>281</v>
      </c>
      <c r="D292" s="28" t="s">
        <v>137</v>
      </c>
      <c r="E292" s="452">
        <f>'Пр.7 Р.П. ЦС. ВР'!E300</f>
        <v>0</v>
      </c>
      <c r="H292" s="165"/>
    </row>
    <row r="293" spans="1:5" s="120" customFormat="1" ht="13.5">
      <c r="A293" s="46" t="s">
        <v>472</v>
      </c>
      <c r="B293" s="1" t="s">
        <v>741</v>
      </c>
      <c r="C293" s="393"/>
      <c r="D293" s="28"/>
      <c r="E293" s="452">
        <f>E294</f>
        <v>1100</v>
      </c>
    </row>
    <row r="294" spans="1:5" s="120" customFormat="1" ht="29.25" customHeight="1">
      <c r="A294" s="31" t="s">
        <v>49</v>
      </c>
      <c r="B294" s="1" t="s">
        <v>742</v>
      </c>
      <c r="C294" s="393"/>
      <c r="D294" s="28"/>
      <c r="E294" s="452">
        <f>E296</f>
        <v>1100</v>
      </c>
    </row>
    <row r="295" spans="1:5" s="120" customFormat="1" ht="26.25">
      <c r="A295" s="52" t="s">
        <v>743</v>
      </c>
      <c r="B295" s="1" t="s">
        <v>744</v>
      </c>
      <c r="C295" s="393"/>
      <c r="D295" s="28"/>
      <c r="E295" s="452">
        <f>E296</f>
        <v>1100</v>
      </c>
    </row>
    <row r="296" spans="1:5" s="35" customFormat="1" ht="26.25">
      <c r="A296" s="52" t="s">
        <v>484</v>
      </c>
      <c r="B296" s="1" t="s">
        <v>745</v>
      </c>
      <c r="C296" s="393"/>
      <c r="D296" s="28"/>
      <c r="E296" s="452">
        <f>E297</f>
        <v>1100</v>
      </c>
    </row>
    <row r="297" spans="1:5" s="35" customFormat="1" ht="16.5" customHeight="1">
      <c r="A297" s="31" t="s">
        <v>268</v>
      </c>
      <c r="B297" s="1" t="s">
        <v>745</v>
      </c>
      <c r="C297" s="1" t="s">
        <v>281</v>
      </c>
      <c r="D297" s="28"/>
      <c r="E297" s="452">
        <f>E298</f>
        <v>1100</v>
      </c>
    </row>
    <row r="298" spans="1:8" s="35" customFormat="1" ht="13.5">
      <c r="A298" s="434" t="s">
        <v>86</v>
      </c>
      <c r="B298" s="1" t="s">
        <v>745</v>
      </c>
      <c r="C298" s="1" t="s">
        <v>281</v>
      </c>
      <c r="D298" s="28" t="s">
        <v>85</v>
      </c>
      <c r="E298" s="452">
        <f>'Пр.7 Р.П. ЦС. ВР'!E89</f>
        <v>1100</v>
      </c>
      <c r="H298" s="165"/>
    </row>
    <row r="299" spans="1:8" s="120" customFormat="1" ht="13.5">
      <c r="A299" s="46" t="s">
        <v>177</v>
      </c>
      <c r="B299" s="36" t="s">
        <v>603</v>
      </c>
      <c r="C299" s="393"/>
      <c r="D299" s="28"/>
      <c r="E299" s="452">
        <f>E300+E305</f>
        <v>11914</v>
      </c>
      <c r="F299" s="172"/>
      <c r="H299" s="164"/>
    </row>
    <row r="300" spans="1:8" s="120" customFormat="1" ht="26.25">
      <c r="A300" s="31" t="s">
        <v>90</v>
      </c>
      <c r="B300" s="1" t="s">
        <v>607</v>
      </c>
      <c r="C300" s="393"/>
      <c r="D300" s="28"/>
      <c r="E300" s="452">
        <f>E302</f>
        <v>1598</v>
      </c>
      <c r="H300" s="164"/>
    </row>
    <row r="301" spans="1:8" s="120" customFormat="1" ht="13.5">
      <c r="A301" s="31" t="s">
        <v>114</v>
      </c>
      <c r="B301" s="1" t="s">
        <v>606</v>
      </c>
      <c r="C301" s="393"/>
      <c r="D301" s="28"/>
      <c r="E301" s="452">
        <f>E302</f>
        <v>1598</v>
      </c>
      <c r="H301" s="164"/>
    </row>
    <row r="302" spans="1:5" s="120" customFormat="1" ht="29.25" customHeight="1">
      <c r="A302" s="33" t="s">
        <v>71</v>
      </c>
      <c r="B302" s="36" t="s">
        <v>831</v>
      </c>
      <c r="C302" s="393"/>
      <c r="D302" s="28"/>
      <c r="E302" s="452">
        <f>E303</f>
        <v>1598</v>
      </c>
    </row>
    <row r="303" spans="1:5" s="120" customFormat="1" ht="13.5">
      <c r="A303" s="39" t="s">
        <v>269</v>
      </c>
      <c r="B303" s="36" t="s">
        <v>831</v>
      </c>
      <c r="C303" s="393">
        <v>120</v>
      </c>
      <c r="D303" s="28"/>
      <c r="E303" s="452">
        <f>E304</f>
        <v>1598</v>
      </c>
    </row>
    <row r="304" spans="1:5" s="35" customFormat="1" ht="39">
      <c r="A304" s="46" t="s">
        <v>80</v>
      </c>
      <c r="B304" s="36" t="s">
        <v>831</v>
      </c>
      <c r="C304" s="393">
        <v>120</v>
      </c>
      <c r="D304" s="28" t="s">
        <v>79</v>
      </c>
      <c r="E304" s="452">
        <f>'Пр.7 Р.П. ЦС. ВР'!E24</f>
        <v>1598</v>
      </c>
    </row>
    <row r="305" spans="1:5" s="120" customFormat="1" ht="13.5">
      <c r="A305" s="31" t="s">
        <v>89</v>
      </c>
      <c r="B305" s="1" t="s">
        <v>604</v>
      </c>
      <c r="C305" s="393"/>
      <c r="D305" s="28"/>
      <c r="E305" s="452">
        <f>E306</f>
        <v>10316</v>
      </c>
    </row>
    <row r="306" spans="1:5" s="120" customFormat="1" ht="13.5">
      <c r="A306" s="31" t="s">
        <v>114</v>
      </c>
      <c r="B306" s="1" t="s">
        <v>608</v>
      </c>
      <c r="C306" s="393"/>
      <c r="D306" s="28"/>
      <c r="E306" s="452">
        <f>E307+E320</f>
        <v>10316</v>
      </c>
    </row>
    <row r="307" spans="1:5" ht="27">
      <c r="A307" s="33" t="s">
        <v>72</v>
      </c>
      <c r="B307" s="36" t="s">
        <v>605</v>
      </c>
      <c r="C307" s="36"/>
      <c r="D307" s="36"/>
      <c r="E307" s="454">
        <f>E308+E313+E315</f>
        <v>10261</v>
      </c>
    </row>
    <row r="308" spans="1:5" ht="13.5">
      <c r="A308" s="39" t="s">
        <v>269</v>
      </c>
      <c r="B308" s="36" t="s">
        <v>605</v>
      </c>
      <c r="C308" s="36">
        <v>120</v>
      </c>
      <c r="D308" s="36"/>
      <c r="E308" s="454">
        <f>E309</f>
        <v>9431</v>
      </c>
    </row>
    <row r="309" spans="1:5" ht="39">
      <c r="A309" s="46" t="s">
        <v>80</v>
      </c>
      <c r="B309" s="36" t="s">
        <v>605</v>
      </c>
      <c r="C309" s="36">
        <v>120</v>
      </c>
      <c r="D309" s="28" t="s">
        <v>79</v>
      </c>
      <c r="E309" s="454">
        <f>'Пр.7 Р.П. ЦС. ВР'!E28</f>
        <v>9431</v>
      </c>
    </row>
    <row r="310" spans="1:5" s="35" customFormat="1" ht="26.25">
      <c r="A310" s="39" t="s">
        <v>73</v>
      </c>
      <c r="B310" s="36" t="s">
        <v>605</v>
      </c>
      <c r="C310" s="393"/>
      <c r="D310" s="28"/>
      <c r="E310" s="452">
        <f>E313+E315</f>
        <v>830</v>
      </c>
    </row>
    <row r="311" spans="1:5" s="35" customFormat="1" ht="26.25" hidden="1">
      <c r="A311" s="39" t="s">
        <v>84</v>
      </c>
      <c r="B311" s="36" t="s">
        <v>83</v>
      </c>
      <c r="C311" s="394">
        <v>122</v>
      </c>
      <c r="D311" s="28"/>
      <c r="E311" s="452">
        <f>E312</f>
        <v>0</v>
      </c>
    </row>
    <row r="312" spans="1:5" s="35" customFormat="1" ht="39" hidden="1">
      <c r="A312" s="46" t="s">
        <v>80</v>
      </c>
      <c r="B312" s="36" t="s">
        <v>83</v>
      </c>
      <c r="C312" s="394">
        <v>122</v>
      </c>
      <c r="D312" s="28" t="s">
        <v>79</v>
      </c>
      <c r="E312" s="452">
        <f>'Пр.7 Р.П. ЦС. ВР'!E29</f>
        <v>0</v>
      </c>
    </row>
    <row r="313" spans="1:5" ht="26.25">
      <c r="A313" s="31" t="s">
        <v>267</v>
      </c>
      <c r="B313" s="36" t="s">
        <v>605</v>
      </c>
      <c r="C313" s="1" t="s">
        <v>281</v>
      </c>
      <c r="D313" s="28"/>
      <c r="E313" s="452">
        <f>E314+E317</f>
        <v>810</v>
      </c>
    </row>
    <row r="314" spans="1:6" ht="26.25">
      <c r="A314" s="39" t="s">
        <v>88</v>
      </c>
      <c r="B314" s="36" t="s">
        <v>605</v>
      </c>
      <c r="C314" s="1" t="s">
        <v>281</v>
      </c>
      <c r="D314" s="28" t="s">
        <v>87</v>
      </c>
      <c r="E314" s="452">
        <f>'Пр.7 Р.П. ЦС. ВР'!E17</f>
        <v>30</v>
      </c>
      <c r="F314" s="112"/>
    </row>
    <row r="315" spans="1:5" ht="17.25" customHeight="1">
      <c r="A315" s="3" t="s">
        <v>272</v>
      </c>
      <c r="B315" s="36" t="s">
        <v>605</v>
      </c>
      <c r="C315" s="1" t="s">
        <v>276</v>
      </c>
      <c r="D315" s="28"/>
      <c r="E315" s="452">
        <f>E316+E319</f>
        <v>20</v>
      </c>
    </row>
    <row r="316" spans="1:5" ht="26.25" hidden="1">
      <c r="A316" s="39" t="s">
        <v>88</v>
      </c>
      <c r="B316" s="36" t="s">
        <v>605</v>
      </c>
      <c r="C316" s="1" t="s">
        <v>276</v>
      </c>
      <c r="D316" s="28" t="s">
        <v>87</v>
      </c>
      <c r="E316" s="452">
        <f>'Пр.7 Р.П. ЦС. ВР'!E18</f>
        <v>0</v>
      </c>
    </row>
    <row r="317" spans="1:5" ht="39">
      <c r="A317" s="46" t="s">
        <v>80</v>
      </c>
      <c r="B317" s="36" t="s">
        <v>605</v>
      </c>
      <c r="C317" s="1" t="s">
        <v>281</v>
      </c>
      <c r="D317" s="28" t="s">
        <v>79</v>
      </c>
      <c r="E317" s="452">
        <f>'Пр.7 Р.П. ЦС. ВР'!E31</f>
        <v>780</v>
      </c>
    </row>
    <row r="318" spans="1:5" ht="17.25" customHeight="1" hidden="1">
      <c r="A318" s="3" t="s">
        <v>272</v>
      </c>
      <c r="B318" s="36" t="s">
        <v>605</v>
      </c>
      <c r="C318" s="1" t="s">
        <v>276</v>
      </c>
      <c r="D318" s="28"/>
      <c r="E318" s="452"/>
    </row>
    <row r="319" spans="1:5" ht="39">
      <c r="A319" s="46" t="s">
        <v>80</v>
      </c>
      <c r="B319" s="36" t="s">
        <v>605</v>
      </c>
      <c r="C319" s="1" t="s">
        <v>276</v>
      </c>
      <c r="D319" s="28" t="s">
        <v>79</v>
      </c>
      <c r="E319" s="452">
        <f>'Пр.7 Р.П. ЦС. ВР'!E32</f>
        <v>20</v>
      </c>
    </row>
    <row r="320" spans="1:5" ht="27">
      <c r="A320" s="33" t="s">
        <v>289</v>
      </c>
      <c r="B320" s="36" t="s">
        <v>612</v>
      </c>
      <c r="C320" s="36"/>
      <c r="D320" s="36"/>
      <c r="E320" s="454">
        <f>E321</f>
        <v>55</v>
      </c>
    </row>
    <row r="321" spans="1:5" ht="13.5">
      <c r="A321" s="39" t="s">
        <v>269</v>
      </c>
      <c r="B321" s="36" t="s">
        <v>612</v>
      </c>
      <c r="C321" s="36">
        <v>540</v>
      </c>
      <c r="D321" s="36"/>
      <c r="E321" s="454">
        <f>E322</f>
        <v>55</v>
      </c>
    </row>
    <row r="322" spans="1:5" ht="26.25">
      <c r="A322" s="46" t="s">
        <v>296</v>
      </c>
      <c r="B322" s="36" t="s">
        <v>612</v>
      </c>
      <c r="C322" s="36">
        <v>540</v>
      </c>
      <c r="D322" s="28" t="s">
        <v>287</v>
      </c>
      <c r="E322" s="454">
        <f>'Пр.7 Р.П. ЦС. ВР'!E43</f>
        <v>55</v>
      </c>
    </row>
    <row r="323" spans="1:11" s="59" customFormat="1" ht="13.5">
      <c r="A323" s="46" t="s">
        <v>147</v>
      </c>
      <c r="B323" s="393" t="s">
        <v>611</v>
      </c>
      <c r="C323" s="1"/>
      <c r="D323" s="28"/>
      <c r="E323" s="452">
        <f>E324+E328+E397</f>
        <v>16580.53</v>
      </c>
      <c r="F323" s="173"/>
      <c r="K323" s="173"/>
    </row>
    <row r="324" spans="1:6" s="59" customFormat="1" ht="13.5" hidden="1">
      <c r="A324" s="46" t="s">
        <v>177</v>
      </c>
      <c r="B324" s="1" t="s">
        <v>165</v>
      </c>
      <c r="C324" s="1"/>
      <c r="D324" s="28"/>
      <c r="E324" s="452">
        <f>E325</f>
        <v>0</v>
      </c>
      <c r="F324" s="173"/>
    </row>
    <row r="325" spans="1:5" ht="26.25" hidden="1">
      <c r="A325" s="39" t="s">
        <v>73</v>
      </c>
      <c r="B325" s="36" t="s">
        <v>176</v>
      </c>
      <c r="C325" s="1"/>
      <c r="D325" s="28"/>
      <c r="E325" s="452">
        <f>E326</f>
        <v>0</v>
      </c>
    </row>
    <row r="326" spans="1:5" ht="26.25" hidden="1">
      <c r="A326" s="39" t="s">
        <v>81</v>
      </c>
      <c r="B326" s="36" t="s">
        <v>176</v>
      </c>
      <c r="C326" s="1" t="s">
        <v>101</v>
      </c>
      <c r="D326" s="28"/>
      <c r="E326" s="452">
        <f>E327</f>
        <v>0</v>
      </c>
    </row>
    <row r="327" spans="1:5" ht="13.5" hidden="1">
      <c r="A327" s="395" t="s">
        <v>157</v>
      </c>
      <c r="B327" s="36" t="s">
        <v>176</v>
      </c>
      <c r="C327" s="393">
        <v>244</v>
      </c>
      <c r="D327" s="28" t="s">
        <v>161</v>
      </c>
      <c r="E327" s="452">
        <f>'Пр.7 Р.П. ЦС. ВР'!E37</f>
        <v>0</v>
      </c>
    </row>
    <row r="328" spans="1:5" ht="13.5">
      <c r="A328" s="31" t="s">
        <v>114</v>
      </c>
      <c r="B328" s="385" t="s">
        <v>610</v>
      </c>
      <c r="C328" s="393"/>
      <c r="D328" s="28"/>
      <c r="E328" s="452">
        <f>E330+E344+E347+E350+E353+E356+E359+E365+E370+E373+E376+E379+E382+E388+E391+E394+E403+E406+E362+E400+E341+E434+E440+E437+E420</f>
        <v>16580.53</v>
      </c>
    </row>
    <row r="329" spans="1:5" ht="13.5">
      <c r="A329" s="31" t="s">
        <v>114</v>
      </c>
      <c r="B329" s="1" t="s">
        <v>609</v>
      </c>
      <c r="C329" s="393"/>
      <c r="D329" s="28"/>
      <c r="E329" s="452">
        <f>E328</f>
        <v>16580.53</v>
      </c>
    </row>
    <row r="330" spans="1:5" ht="13.5">
      <c r="A330" s="46" t="s">
        <v>483</v>
      </c>
      <c r="B330" s="36" t="s">
        <v>614</v>
      </c>
      <c r="C330" s="393"/>
      <c r="D330" s="28"/>
      <c r="E330" s="452">
        <f>E331+E335+E338+E334</f>
        <v>5425.75</v>
      </c>
    </row>
    <row r="331" spans="1:5" ht="13.5" customHeight="1">
      <c r="A331" s="162" t="s">
        <v>271</v>
      </c>
      <c r="B331" s="36" t="s">
        <v>614</v>
      </c>
      <c r="C331" s="393">
        <v>110</v>
      </c>
      <c r="D331" s="28"/>
      <c r="E331" s="452">
        <f>E332+E333</f>
        <v>4954.1</v>
      </c>
    </row>
    <row r="332" spans="1:5" ht="13.5">
      <c r="A332" s="396" t="s">
        <v>86</v>
      </c>
      <c r="B332" s="36" t="s">
        <v>614</v>
      </c>
      <c r="C332" s="393">
        <v>110</v>
      </c>
      <c r="D332" s="28" t="s">
        <v>85</v>
      </c>
      <c r="E332" s="452">
        <f>'Пр.7 Р.П. ЦС. ВР'!E55</f>
        <v>4954.1</v>
      </c>
    </row>
    <row r="333" spans="1:5" ht="13.5" hidden="1">
      <c r="A333" s="396" t="s">
        <v>136</v>
      </c>
      <c r="B333" s="36" t="s">
        <v>614</v>
      </c>
      <c r="C333" s="393">
        <v>110</v>
      </c>
      <c r="D333" s="28" t="s">
        <v>137</v>
      </c>
      <c r="E333" s="452">
        <f>'Пр.7 Р.П. ЦС. ВР'!E241</f>
        <v>0</v>
      </c>
    </row>
    <row r="334" spans="1:5" ht="13.5" hidden="1">
      <c r="A334" s="33" t="s">
        <v>150</v>
      </c>
      <c r="B334" s="36" t="s">
        <v>614</v>
      </c>
      <c r="C334" s="394">
        <v>112</v>
      </c>
      <c r="D334" s="28"/>
      <c r="E334" s="452">
        <f>'Пр.7 Р.П. ЦС. ВР'!E56</f>
        <v>0</v>
      </c>
    </row>
    <row r="335" spans="1:5" ht="26.25">
      <c r="A335" s="31" t="s">
        <v>267</v>
      </c>
      <c r="B335" s="36" t="s">
        <v>614</v>
      </c>
      <c r="C335" s="1" t="s">
        <v>281</v>
      </c>
      <c r="D335" s="28"/>
      <c r="E335" s="452">
        <f>E336+E337</f>
        <v>466.65</v>
      </c>
    </row>
    <row r="336" spans="1:5" ht="13.5">
      <c r="A336" s="396" t="s">
        <v>86</v>
      </c>
      <c r="B336" s="36" t="s">
        <v>614</v>
      </c>
      <c r="C336" s="1" t="s">
        <v>281</v>
      </c>
      <c r="D336" s="28" t="s">
        <v>85</v>
      </c>
      <c r="E336" s="452">
        <f>'Пр.7 Р.П. ЦС. ВР'!E57</f>
        <v>466.65</v>
      </c>
    </row>
    <row r="337" spans="1:5" ht="13.5" hidden="1">
      <c r="A337" s="397" t="s">
        <v>136</v>
      </c>
      <c r="B337" s="36" t="s">
        <v>614</v>
      </c>
      <c r="C337" s="1" t="s">
        <v>281</v>
      </c>
      <c r="D337" s="28" t="s">
        <v>137</v>
      </c>
      <c r="E337" s="452">
        <f>'Пр.7 Р.П. ЦС. ВР'!E243</f>
        <v>0</v>
      </c>
    </row>
    <row r="338" spans="1:5" ht="14.25" customHeight="1">
      <c r="A338" s="3" t="s">
        <v>272</v>
      </c>
      <c r="B338" s="36" t="s">
        <v>614</v>
      </c>
      <c r="C338" s="1" t="s">
        <v>276</v>
      </c>
      <c r="D338" s="28"/>
      <c r="E338" s="452">
        <f>E339+E340</f>
        <v>5</v>
      </c>
    </row>
    <row r="339" spans="1:5" s="26" customFormat="1" ht="13.5">
      <c r="A339" s="396" t="s">
        <v>86</v>
      </c>
      <c r="B339" s="36" t="s">
        <v>614</v>
      </c>
      <c r="C339" s="1" t="s">
        <v>276</v>
      </c>
      <c r="D339" s="28" t="s">
        <v>85</v>
      </c>
      <c r="E339" s="452">
        <f>'Пр.7 Р.П. ЦС. ВР'!E58</f>
        <v>5</v>
      </c>
    </row>
    <row r="340" spans="1:5" ht="13.5" hidden="1">
      <c r="A340" s="396" t="s">
        <v>136</v>
      </c>
      <c r="B340" s="36" t="s">
        <v>614</v>
      </c>
      <c r="C340" s="1" t="s">
        <v>276</v>
      </c>
      <c r="D340" s="28" t="s">
        <v>137</v>
      </c>
      <c r="E340" s="452">
        <f>'Пр.7 Р.П. ЦС. ВР'!E244</f>
        <v>0</v>
      </c>
    </row>
    <row r="341" spans="1:5" s="35" customFormat="1" ht="39" hidden="1">
      <c r="A341" s="387" t="s">
        <v>311</v>
      </c>
      <c r="B341" s="43" t="s">
        <v>305</v>
      </c>
      <c r="C341" s="1"/>
      <c r="D341" s="28"/>
      <c r="E341" s="452">
        <f>E342</f>
        <v>0</v>
      </c>
    </row>
    <row r="342" spans="1:5" s="35" customFormat="1" ht="13.5" hidden="1">
      <c r="A342" s="398" t="s">
        <v>310</v>
      </c>
      <c r="B342" s="43" t="s">
        <v>305</v>
      </c>
      <c r="C342" s="1" t="s">
        <v>278</v>
      </c>
      <c r="D342" s="28"/>
      <c r="E342" s="452">
        <f>E343</f>
        <v>0</v>
      </c>
    </row>
    <row r="343" spans="1:5" s="35" customFormat="1" ht="13.5" hidden="1">
      <c r="A343" s="396" t="s">
        <v>136</v>
      </c>
      <c r="B343" s="43" t="s">
        <v>305</v>
      </c>
      <c r="C343" s="1" t="s">
        <v>278</v>
      </c>
      <c r="D343" s="28" t="s">
        <v>137</v>
      </c>
      <c r="E343" s="452">
        <f>'Пр.7 Р.П. ЦС. ВР'!E246</f>
        <v>0</v>
      </c>
    </row>
    <row r="344" spans="1:5" ht="13.5">
      <c r="A344" s="42" t="s">
        <v>451</v>
      </c>
      <c r="B344" s="43" t="s">
        <v>665</v>
      </c>
      <c r="C344" s="1"/>
      <c r="D344" s="28"/>
      <c r="E344" s="452">
        <f>E345</f>
        <v>1000</v>
      </c>
    </row>
    <row r="345" spans="1:5" ht="26.25">
      <c r="A345" s="31" t="s">
        <v>77</v>
      </c>
      <c r="B345" s="43" t="s">
        <v>665</v>
      </c>
      <c r="C345" s="1" t="s">
        <v>74</v>
      </c>
      <c r="D345" s="28"/>
      <c r="E345" s="452">
        <f>E346</f>
        <v>1000</v>
      </c>
    </row>
    <row r="346" spans="1:5" s="35" customFormat="1" ht="13.5">
      <c r="A346" s="399" t="s">
        <v>105</v>
      </c>
      <c r="B346" s="43" t="s">
        <v>665</v>
      </c>
      <c r="C346" s="1" t="s">
        <v>74</v>
      </c>
      <c r="D346" s="28" t="s">
        <v>104</v>
      </c>
      <c r="E346" s="452">
        <f>'Пр.7 Р.П. ЦС. ВР'!E206</f>
        <v>1000</v>
      </c>
    </row>
    <row r="347" spans="1:5" ht="52.5" hidden="1">
      <c r="A347" s="388" t="s">
        <v>166</v>
      </c>
      <c r="B347" s="43" t="s">
        <v>178</v>
      </c>
      <c r="C347" s="1"/>
      <c r="D347" s="28"/>
      <c r="E347" s="452">
        <f>E348</f>
        <v>0</v>
      </c>
    </row>
    <row r="348" spans="1:5" ht="26.25" hidden="1">
      <c r="A348" s="31" t="s">
        <v>77</v>
      </c>
      <c r="B348" s="43" t="s">
        <v>178</v>
      </c>
      <c r="C348" s="1" t="s">
        <v>74</v>
      </c>
      <c r="D348" s="28"/>
      <c r="E348" s="452">
        <f>E349</f>
        <v>0</v>
      </c>
    </row>
    <row r="349" spans="1:5" ht="13.5" hidden="1">
      <c r="A349" s="400" t="s">
        <v>110</v>
      </c>
      <c r="B349" s="43" t="s">
        <v>178</v>
      </c>
      <c r="C349" s="1" t="s">
        <v>74</v>
      </c>
      <c r="D349" s="28" t="s">
        <v>109</v>
      </c>
      <c r="E349" s="452">
        <f>'Пр.7 Р.П. ЦС. ВР'!E406</f>
        <v>0</v>
      </c>
    </row>
    <row r="350" spans="1:5" ht="27">
      <c r="A350" s="33" t="s">
        <v>482</v>
      </c>
      <c r="B350" s="38" t="s">
        <v>615</v>
      </c>
      <c r="C350" s="1"/>
      <c r="D350" s="28"/>
      <c r="E350" s="452">
        <f>E351</f>
        <v>250</v>
      </c>
    </row>
    <row r="351" spans="1:5" ht="26.25">
      <c r="A351" s="31" t="s">
        <v>267</v>
      </c>
      <c r="B351" s="38" t="s">
        <v>615</v>
      </c>
      <c r="C351" s="1" t="s">
        <v>281</v>
      </c>
      <c r="D351" s="28"/>
      <c r="E351" s="452">
        <f>E352</f>
        <v>250</v>
      </c>
    </row>
    <row r="352" spans="1:5" ht="13.5">
      <c r="A352" s="396" t="s">
        <v>86</v>
      </c>
      <c r="B352" s="38" t="s">
        <v>615</v>
      </c>
      <c r="C352" s="1" t="s">
        <v>281</v>
      </c>
      <c r="D352" s="28" t="s">
        <v>85</v>
      </c>
      <c r="E352" s="452">
        <f>'Пр.7 Р.П. ЦС. ВР'!E60</f>
        <v>250</v>
      </c>
    </row>
    <row r="353" spans="1:5" ht="13.5">
      <c r="A353" s="33" t="s">
        <v>52</v>
      </c>
      <c r="B353" s="38" t="s">
        <v>616</v>
      </c>
      <c r="C353" s="1"/>
      <c r="D353" s="28"/>
      <c r="E353" s="452">
        <f>E354</f>
        <v>1892</v>
      </c>
    </row>
    <row r="354" spans="1:5" ht="26.25">
      <c r="A354" s="31" t="s">
        <v>267</v>
      </c>
      <c r="B354" s="38" t="s">
        <v>616</v>
      </c>
      <c r="C354" s="1" t="s">
        <v>281</v>
      </c>
      <c r="D354" s="28"/>
      <c r="E354" s="452">
        <f>E355</f>
        <v>1892</v>
      </c>
    </row>
    <row r="355" spans="1:5" ht="13.5">
      <c r="A355" s="396" t="s">
        <v>86</v>
      </c>
      <c r="B355" s="38" t="s">
        <v>616</v>
      </c>
      <c r="C355" s="1" t="s">
        <v>281</v>
      </c>
      <c r="D355" s="28" t="s">
        <v>85</v>
      </c>
      <c r="E355" s="452">
        <f>'Пр.7 Р.П. ЦС. ВР'!E62</f>
        <v>1892</v>
      </c>
    </row>
    <row r="356" spans="1:5" ht="13.5">
      <c r="A356" s="33" t="s">
        <v>481</v>
      </c>
      <c r="B356" s="38" t="s">
        <v>617</v>
      </c>
      <c r="C356" s="1"/>
      <c r="D356" s="28"/>
      <c r="E356" s="452">
        <f>E357</f>
        <v>17.83</v>
      </c>
    </row>
    <row r="357" spans="1:5" ht="16.5" customHeight="1">
      <c r="A357" s="3" t="s">
        <v>272</v>
      </c>
      <c r="B357" s="38" t="s">
        <v>617</v>
      </c>
      <c r="C357" s="1" t="s">
        <v>276</v>
      </c>
      <c r="D357" s="28"/>
      <c r="E357" s="452">
        <f>E358</f>
        <v>17.83</v>
      </c>
    </row>
    <row r="358" spans="1:5" ht="13.5">
      <c r="A358" s="396" t="s">
        <v>86</v>
      </c>
      <c r="B358" s="38" t="s">
        <v>617</v>
      </c>
      <c r="C358" s="1" t="s">
        <v>276</v>
      </c>
      <c r="D358" s="28" t="s">
        <v>85</v>
      </c>
      <c r="E358" s="452">
        <f>'Пр.7 Р.П. ЦС. ВР'!E64</f>
        <v>17.83</v>
      </c>
    </row>
    <row r="359" spans="1:5" ht="13.5">
      <c r="A359" s="31" t="s">
        <v>189</v>
      </c>
      <c r="B359" s="38" t="s">
        <v>682</v>
      </c>
      <c r="C359" s="1"/>
      <c r="D359" s="28"/>
      <c r="E359" s="452">
        <f>E360</f>
        <v>355</v>
      </c>
    </row>
    <row r="360" spans="1:5" ht="26.25">
      <c r="A360" s="31" t="s">
        <v>267</v>
      </c>
      <c r="B360" s="38" t="s">
        <v>682</v>
      </c>
      <c r="C360" s="1" t="s">
        <v>281</v>
      </c>
      <c r="D360" s="28"/>
      <c r="E360" s="452">
        <f>E361</f>
        <v>355</v>
      </c>
    </row>
    <row r="361" spans="1:5" ht="13.5">
      <c r="A361" s="401" t="s">
        <v>76</v>
      </c>
      <c r="B361" s="38" t="s">
        <v>682</v>
      </c>
      <c r="C361" s="1" t="s">
        <v>281</v>
      </c>
      <c r="D361" s="28" t="s">
        <v>75</v>
      </c>
      <c r="E361" s="452">
        <f>'Пр.7 Р.П. ЦС. ВР'!E156</f>
        <v>355</v>
      </c>
    </row>
    <row r="362" spans="1:5" ht="39" hidden="1">
      <c r="A362" s="87" t="s">
        <v>264</v>
      </c>
      <c r="B362" s="38" t="s">
        <v>263</v>
      </c>
      <c r="C362" s="1"/>
      <c r="D362" s="28"/>
      <c r="E362" s="452">
        <f>E363</f>
        <v>0</v>
      </c>
    </row>
    <row r="363" spans="1:5" ht="26.25" hidden="1">
      <c r="A363" s="31" t="s">
        <v>267</v>
      </c>
      <c r="B363" s="38" t="s">
        <v>263</v>
      </c>
      <c r="C363" s="1" t="s">
        <v>281</v>
      </c>
      <c r="D363" s="28"/>
      <c r="E363" s="452">
        <f>E364</f>
        <v>0</v>
      </c>
    </row>
    <row r="364" spans="1:5" ht="13.5" hidden="1">
      <c r="A364" s="399" t="s">
        <v>134</v>
      </c>
      <c r="B364" s="38" t="s">
        <v>263</v>
      </c>
      <c r="C364" s="1" t="s">
        <v>281</v>
      </c>
      <c r="D364" s="28" t="s">
        <v>135</v>
      </c>
      <c r="E364" s="452">
        <f>'Пр.7 Р.П. ЦС. ВР'!E148</f>
        <v>0</v>
      </c>
    </row>
    <row r="365" spans="1:5" ht="31.5" customHeight="1">
      <c r="A365" s="87" t="s">
        <v>832</v>
      </c>
      <c r="B365" s="38" t="s">
        <v>675</v>
      </c>
      <c r="C365" s="1"/>
      <c r="D365" s="28"/>
      <c r="E365" s="452">
        <f>E366</f>
        <v>920</v>
      </c>
    </row>
    <row r="366" spans="1:5" ht="26.25">
      <c r="A366" s="31" t="s">
        <v>267</v>
      </c>
      <c r="B366" s="38" t="s">
        <v>675</v>
      </c>
      <c r="C366" s="1" t="s">
        <v>281</v>
      </c>
      <c r="D366" s="28"/>
      <c r="E366" s="452">
        <f>E367+E369</f>
        <v>920</v>
      </c>
    </row>
    <row r="367" spans="1:5" ht="13.5">
      <c r="A367" s="399" t="s">
        <v>68</v>
      </c>
      <c r="B367" s="38" t="s">
        <v>675</v>
      </c>
      <c r="C367" s="1" t="s">
        <v>281</v>
      </c>
      <c r="D367" s="28" t="s">
        <v>67</v>
      </c>
      <c r="E367" s="452">
        <f>'Пр.7 Р.П. ЦС. ВР'!E167</f>
        <v>920</v>
      </c>
    </row>
    <row r="368" spans="1:5" ht="13.5" hidden="1">
      <c r="A368" s="399"/>
      <c r="B368" s="38"/>
      <c r="C368" s="1"/>
      <c r="D368" s="28"/>
      <c r="E368" s="452"/>
    </row>
    <row r="369" spans="1:5" ht="13.5" hidden="1">
      <c r="A369" s="399" t="s">
        <v>262</v>
      </c>
      <c r="B369" s="38" t="s">
        <v>195</v>
      </c>
      <c r="C369" s="1" t="s">
        <v>281</v>
      </c>
      <c r="D369" s="28" t="s">
        <v>104</v>
      </c>
      <c r="E369" s="452">
        <f>'Пр.7 Р.П. ЦС. ВР'!E203</f>
        <v>0</v>
      </c>
    </row>
    <row r="370" spans="1:5" ht="13.5">
      <c r="A370" s="3" t="s">
        <v>480</v>
      </c>
      <c r="B370" s="38" t="s">
        <v>676</v>
      </c>
      <c r="C370" s="1"/>
      <c r="D370" s="28"/>
      <c r="E370" s="452">
        <f>E371</f>
        <v>900</v>
      </c>
    </row>
    <row r="371" spans="1:5" ht="26.25">
      <c r="A371" s="31" t="s">
        <v>267</v>
      </c>
      <c r="B371" s="38" t="s">
        <v>676</v>
      </c>
      <c r="C371" s="1" t="s">
        <v>281</v>
      </c>
      <c r="D371" s="28"/>
      <c r="E371" s="452">
        <f>E372</f>
        <v>900</v>
      </c>
    </row>
    <row r="372" spans="1:5" ht="13.5">
      <c r="A372" s="399" t="s">
        <v>68</v>
      </c>
      <c r="B372" s="38" t="s">
        <v>676</v>
      </c>
      <c r="C372" s="1" t="s">
        <v>281</v>
      </c>
      <c r="D372" s="28" t="s">
        <v>67</v>
      </c>
      <c r="E372" s="452">
        <f>'Пр.7 Р.П. ЦС. ВР'!E170</f>
        <v>900</v>
      </c>
    </row>
    <row r="373" spans="1:5" ht="13.5">
      <c r="A373" s="46" t="s">
        <v>479</v>
      </c>
      <c r="B373" s="38" t="s">
        <v>644</v>
      </c>
      <c r="C373" s="1"/>
      <c r="D373" s="28"/>
      <c r="E373" s="452">
        <f>E374</f>
        <v>3800</v>
      </c>
    </row>
    <row r="374" spans="1:5" ht="26.25">
      <c r="A374" s="31" t="s">
        <v>267</v>
      </c>
      <c r="B374" s="38" t="s">
        <v>644</v>
      </c>
      <c r="C374" s="1" t="s">
        <v>281</v>
      </c>
      <c r="D374" s="28"/>
      <c r="E374" s="452">
        <f>E375</f>
        <v>3800</v>
      </c>
    </row>
    <row r="375" spans="1:5" ht="13.5">
      <c r="A375" s="396" t="s">
        <v>136</v>
      </c>
      <c r="B375" s="38" t="s">
        <v>644</v>
      </c>
      <c r="C375" s="1" t="s">
        <v>281</v>
      </c>
      <c r="D375" s="28" t="s">
        <v>137</v>
      </c>
      <c r="E375" s="452">
        <f>'Пр.7 Р.П. ЦС. ВР'!E249</f>
        <v>3800</v>
      </c>
    </row>
    <row r="376" spans="1:5" ht="13.5">
      <c r="A376" s="42" t="s">
        <v>478</v>
      </c>
      <c r="B376" s="38" t="s">
        <v>645</v>
      </c>
      <c r="C376" s="1"/>
      <c r="D376" s="28"/>
      <c r="E376" s="452">
        <f>E377</f>
        <v>50</v>
      </c>
    </row>
    <row r="377" spans="1:5" ht="15" customHeight="1">
      <c r="A377" s="31" t="s">
        <v>77</v>
      </c>
      <c r="B377" s="38" t="s">
        <v>645</v>
      </c>
      <c r="C377" s="1" t="s">
        <v>74</v>
      </c>
      <c r="D377" s="28"/>
      <c r="E377" s="452">
        <f>E378</f>
        <v>50</v>
      </c>
    </row>
    <row r="378" spans="1:5" ht="13.5">
      <c r="A378" s="396" t="s">
        <v>136</v>
      </c>
      <c r="B378" s="38" t="s">
        <v>645</v>
      </c>
      <c r="C378" s="1" t="s">
        <v>74</v>
      </c>
      <c r="D378" s="28" t="s">
        <v>137</v>
      </c>
      <c r="E378" s="452">
        <f>'Пр.7 Р.П. ЦС. ВР'!E251</f>
        <v>50</v>
      </c>
    </row>
    <row r="379" spans="1:5" ht="13.5">
      <c r="A379" s="42" t="s">
        <v>477</v>
      </c>
      <c r="B379" s="38" t="s">
        <v>646</v>
      </c>
      <c r="C379" s="1"/>
      <c r="D379" s="28"/>
      <c r="E379" s="452">
        <f>E380</f>
        <v>300</v>
      </c>
    </row>
    <row r="380" spans="1:5" ht="26.25">
      <c r="A380" s="31" t="s">
        <v>267</v>
      </c>
      <c r="B380" s="38" t="s">
        <v>646</v>
      </c>
      <c r="C380" s="1" t="s">
        <v>281</v>
      </c>
      <c r="D380" s="28"/>
      <c r="E380" s="452">
        <f>E381</f>
        <v>300</v>
      </c>
    </row>
    <row r="381" spans="1:5" ht="13.5">
      <c r="A381" s="396" t="s">
        <v>136</v>
      </c>
      <c r="B381" s="38" t="s">
        <v>646</v>
      </c>
      <c r="C381" s="1" t="s">
        <v>281</v>
      </c>
      <c r="D381" s="28" t="s">
        <v>137</v>
      </c>
      <c r="E381" s="452">
        <f>'Пр.7 Р.П. ЦС. ВР'!E253</f>
        <v>300</v>
      </c>
    </row>
    <row r="382" spans="1:5" ht="26.25" hidden="1">
      <c r="A382" s="42" t="s">
        <v>257</v>
      </c>
      <c r="B382" s="38" t="s">
        <v>254</v>
      </c>
      <c r="C382" s="1"/>
      <c r="D382" s="28"/>
      <c r="E382" s="452">
        <f>E383</f>
        <v>0</v>
      </c>
    </row>
    <row r="383" spans="1:5" ht="27" hidden="1">
      <c r="A383" s="33" t="s">
        <v>81</v>
      </c>
      <c r="B383" s="38" t="s">
        <v>254</v>
      </c>
      <c r="C383" s="1" t="s">
        <v>101</v>
      </c>
      <c r="D383" s="28"/>
      <c r="E383" s="452">
        <f>E384</f>
        <v>0</v>
      </c>
    </row>
    <row r="384" spans="1:5" ht="13.5" hidden="1">
      <c r="A384" s="396" t="s">
        <v>136</v>
      </c>
      <c r="B384" s="38" t="s">
        <v>254</v>
      </c>
      <c r="C384" s="1" t="s">
        <v>101</v>
      </c>
      <c r="D384" s="28" t="s">
        <v>137</v>
      </c>
      <c r="E384" s="452"/>
    </row>
    <row r="385" spans="1:5" ht="26.25" hidden="1">
      <c r="A385" s="3" t="s">
        <v>221</v>
      </c>
      <c r="B385" s="43" t="s">
        <v>219</v>
      </c>
      <c r="C385" s="1"/>
      <c r="D385" s="28"/>
      <c r="E385" s="452">
        <f>E386</f>
        <v>0</v>
      </c>
    </row>
    <row r="386" spans="1:5" ht="26.25" hidden="1">
      <c r="A386" s="42" t="s">
        <v>70</v>
      </c>
      <c r="B386" s="43" t="s">
        <v>219</v>
      </c>
      <c r="C386" s="1" t="s">
        <v>69</v>
      </c>
      <c r="D386" s="28"/>
      <c r="E386" s="452">
        <f>E387</f>
        <v>0</v>
      </c>
    </row>
    <row r="387" spans="1:5" ht="13.5" hidden="1">
      <c r="A387" s="399" t="s">
        <v>68</v>
      </c>
      <c r="B387" s="43" t="s">
        <v>219</v>
      </c>
      <c r="C387" s="1" t="s">
        <v>69</v>
      </c>
      <c r="D387" s="28" t="s">
        <v>67</v>
      </c>
      <c r="E387" s="452">
        <f>'Пр.7 Р.П. ЦС. ВР'!E172</f>
        <v>0</v>
      </c>
    </row>
    <row r="388" spans="1:5" ht="26.25" hidden="1">
      <c r="A388" s="39" t="s">
        <v>228</v>
      </c>
      <c r="B388" s="36" t="s">
        <v>219</v>
      </c>
      <c r="C388" s="1"/>
      <c r="D388" s="28"/>
      <c r="E388" s="452">
        <f>E389</f>
        <v>0</v>
      </c>
    </row>
    <row r="389" spans="1:5" ht="27" hidden="1">
      <c r="A389" s="33" t="s">
        <v>81</v>
      </c>
      <c r="B389" s="36" t="s">
        <v>219</v>
      </c>
      <c r="C389" s="1" t="s">
        <v>101</v>
      </c>
      <c r="D389" s="28"/>
      <c r="E389" s="452">
        <f>E390</f>
        <v>0</v>
      </c>
    </row>
    <row r="390" spans="1:5" ht="13.5" hidden="1">
      <c r="A390" s="396" t="s">
        <v>86</v>
      </c>
      <c r="B390" s="36" t="s">
        <v>219</v>
      </c>
      <c r="C390" s="1" t="s">
        <v>101</v>
      </c>
      <c r="D390" s="28" t="s">
        <v>85</v>
      </c>
      <c r="E390" s="452">
        <f>'Пр.7 Р.П. ЦС. ВР'!E66</f>
        <v>0</v>
      </c>
    </row>
    <row r="391" spans="1:5" ht="13.5" hidden="1">
      <c r="A391" s="31" t="s">
        <v>232</v>
      </c>
      <c r="B391" s="1" t="s">
        <v>231</v>
      </c>
      <c r="C391" s="1"/>
      <c r="D391" s="28"/>
      <c r="E391" s="452">
        <f>E392</f>
        <v>0</v>
      </c>
    </row>
    <row r="392" spans="1:5" ht="27" hidden="1">
      <c r="A392" s="33" t="s">
        <v>81</v>
      </c>
      <c r="B392" s="1" t="s">
        <v>231</v>
      </c>
      <c r="C392" s="1" t="s">
        <v>101</v>
      </c>
      <c r="D392" s="28"/>
      <c r="E392" s="452">
        <f>E393</f>
        <v>0</v>
      </c>
    </row>
    <row r="393" spans="1:5" ht="13.5" hidden="1">
      <c r="A393" s="33" t="s">
        <v>65</v>
      </c>
      <c r="B393" s="1" t="s">
        <v>231</v>
      </c>
      <c r="C393" s="1" t="s">
        <v>101</v>
      </c>
      <c r="D393" s="28" t="s">
        <v>64</v>
      </c>
      <c r="E393" s="452">
        <f>'Пр.7 Р.П. ЦС. ВР'!E383</f>
        <v>0</v>
      </c>
    </row>
    <row r="394" spans="1:5" ht="13.5">
      <c r="A394" s="156" t="s">
        <v>476</v>
      </c>
      <c r="B394" s="38" t="s">
        <v>666</v>
      </c>
      <c r="C394" s="1"/>
      <c r="D394" s="28"/>
      <c r="E394" s="452">
        <f>E395</f>
        <v>1269.95</v>
      </c>
    </row>
    <row r="395" spans="1:5" ht="26.25">
      <c r="A395" s="31" t="s">
        <v>267</v>
      </c>
      <c r="B395" s="38" t="s">
        <v>666</v>
      </c>
      <c r="C395" s="1" t="s">
        <v>281</v>
      </c>
      <c r="D395" s="28"/>
      <c r="E395" s="452">
        <f>E396</f>
        <v>1269.95</v>
      </c>
    </row>
    <row r="396" spans="1:5" ht="13.5">
      <c r="A396" s="396" t="s">
        <v>105</v>
      </c>
      <c r="B396" s="38" t="s">
        <v>666</v>
      </c>
      <c r="C396" s="1" t="s">
        <v>281</v>
      </c>
      <c r="D396" s="28" t="s">
        <v>104</v>
      </c>
      <c r="E396" s="452">
        <f>'Пр.7 Р.П. ЦС. ВР'!E208</f>
        <v>1269.95</v>
      </c>
    </row>
    <row r="397" spans="1:5" ht="26.25" hidden="1">
      <c r="A397" s="42" t="s">
        <v>294</v>
      </c>
      <c r="B397" s="38" t="s">
        <v>295</v>
      </c>
      <c r="C397" s="1"/>
      <c r="D397" s="28"/>
      <c r="E397" s="452">
        <f>E398</f>
        <v>0</v>
      </c>
    </row>
    <row r="398" spans="1:5" ht="26.25" hidden="1">
      <c r="A398" s="31" t="s">
        <v>267</v>
      </c>
      <c r="B398" s="38" t="s">
        <v>295</v>
      </c>
      <c r="C398" s="1" t="s">
        <v>281</v>
      </c>
      <c r="D398" s="28"/>
      <c r="E398" s="452">
        <f>E399</f>
        <v>0</v>
      </c>
    </row>
    <row r="399" spans="1:5" ht="13.5" hidden="1">
      <c r="A399" s="396" t="s">
        <v>136</v>
      </c>
      <c r="B399" s="38" t="s">
        <v>295</v>
      </c>
      <c r="C399" s="1" t="s">
        <v>281</v>
      </c>
      <c r="D399" s="28" t="s">
        <v>137</v>
      </c>
      <c r="E399" s="452">
        <f>'Пр.7 Р.П. ЦС. ВР'!E259</f>
        <v>0</v>
      </c>
    </row>
    <row r="400" spans="1:5" ht="39" hidden="1">
      <c r="A400" s="402" t="s">
        <v>309</v>
      </c>
      <c r="B400" s="38" t="s">
        <v>630</v>
      </c>
      <c r="C400" s="1"/>
      <c r="D400" s="28"/>
      <c r="E400" s="452">
        <f>E401</f>
        <v>0</v>
      </c>
    </row>
    <row r="401" spans="1:5" ht="15.75" customHeight="1" hidden="1">
      <c r="A401" s="31" t="s">
        <v>268</v>
      </c>
      <c r="B401" s="38" t="s">
        <v>630</v>
      </c>
      <c r="C401" s="1" t="s">
        <v>281</v>
      </c>
      <c r="D401" s="28"/>
      <c r="E401" s="452">
        <f>E402</f>
        <v>0</v>
      </c>
    </row>
    <row r="402" spans="1:5" ht="13.5" hidden="1">
      <c r="A402" s="403" t="s">
        <v>110</v>
      </c>
      <c r="B402" s="38" t="s">
        <v>630</v>
      </c>
      <c r="C402" s="1" t="s">
        <v>281</v>
      </c>
      <c r="D402" s="28" t="s">
        <v>109</v>
      </c>
      <c r="E402" s="452">
        <f>'Пр.7 Р.П. ЦС. ВР'!E408</f>
        <v>0</v>
      </c>
    </row>
    <row r="403" spans="1:5" ht="13.5">
      <c r="A403" s="33" t="s">
        <v>50</v>
      </c>
      <c r="B403" s="38" t="s">
        <v>613</v>
      </c>
      <c r="C403" s="1"/>
      <c r="D403" s="28"/>
      <c r="E403" s="452">
        <f>E404</f>
        <v>400</v>
      </c>
    </row>
    <row r="404" spans="1:5" ht="13.5">
      <c r="A404" s="33" t="s">
        <v>148</v>
      </c>
      <c r="B404" s="38" t="s">
        <v>613</v>
      </c>
      <c r="C404" s="1" t="s">
        <v>211</v>
      </c>
      <c r="D404" s="28"/>
      <c r="E404" s="452">
        <f>E405</f>
        <v>400</v>
      </c>
    </row>
    <row r="405" spans="1:5" ht="13.5">
      <c r="A405" s="404" t="s">
        <v>122</v>
      </c>
      <c r="B405" s="38" t="s">
        <v>613</v>
      </c>
      <c r="C405" s="1" t="s">
        <v>211</v>
      </c>
      <c r="D405" s="28" t="s">
        <v>113</v>
      </c>
      <c r="E405" s="452">
        <f>'Пр.7 Р.П. ЦС. ВР'!E49</f>
        <v>400</v>
      </c>
    </row>
    <row r="406" spans="1:5" ht="39" hidden="1">
      <c r="A406" s="46" t="s">
        <v>192</v>
      </c>
      <c r="B406" s="36" t="s">
        <v>692</v>
      </c>
      <c r="C406" s="1"/>
      <c r="D406" s="28"/>
      <c r="E406" s="452">
        <f>E407+E410+E411</f>
        <v>0</v>
      </c>
    </row>
    <row r="407" spans="1:5" ht="13.5" hidden="1">
      <c r="A407" s="39" t="s">
        <v>269</v>
      </c>
      <c r="B407" s="36" t="s">
        <v>692</v>
      </c>
      <c r="C407" s="1" t="s">
        <v>270</v>
      </c>
      <c r="D407" s="28"/>
      <c r="E407" s="452">
        <f>E408</f>
        <v>0</v>
      </c>
    </row>
    <row r="408" spans="1:5" ht="13.5" hidden="1">
      <c r="A408" s="395" t="s">
        <v>159</v>
      </c>
      <c r="B408" s="36" t="s">
        <v>692</v>
      </c>
      <c r="C408" s="1" t="s">
        <v>270</v>
      </c>
      <c r="D408" s="28" t="s">
        <v>160</v>
      </c>
      <c r="E408" s="452">
        <f>'Пр.7 Р.П. ЦС. ВР'!E96</f>
        <v>0</v>
      </c>
    </row>
    <row r="409" spans="1:5" s="26" customFormat="1" ht="13.5" hidden="1">
      <c r="A409" s="33" t="s">
        <v>150</v>
      </c>
      <c r="B409" s="36" t="s">
        <v>191</v>
      </c>
      <c r="C409" s="1" t="s">
        <v>116</v>
      </c>
      <c r="D409" s="28"/>
      <c r="E409" s="452">
        <f>E410</f>
        <v>0</v>
      </c>
    </row>
    <row r="410" spans="1:5" s="26" customFormat="1" ht="13.5" hidden="1">
      <c r="A410" s="395" t="s">
        <v>159</v>
      </c>
      <c r="B410" s="36" t="s">
        <v>191</v>
      </c>
      <c r="C410" s="1" t="s">
        <v>116</v>
      </c>
      <c r="D410" s="28" t="s">
        <v>160</v>
      </c>
      <c r="E410" s="452">
        <f>'Пр.7 Р.П. ЦС. ВР'!E97</f>
        <v>0</v>
      </c>
    </row>
    <row r="411" spans="1:5" ht="26.25" hidden="1">
      <c r="A411" s="31" t="s">
        <v>267</v>
      </c>
      <c r="B411" s="36" t="s">
        <v>692</v>
      </c>
      <c r="C411" s="1" t="s">
        <v>281</v>
      </c>
      <c r="D411" s="28"/>
      <c r="E411" s="452">
        <f>E412</f>
        <v>0</v>
      </c>
    </row>
    <row r="412" spans="1:5" ht="13.5" hidden="1">
      <c r="A412" s="395" t="s">
        <v>159</v>
      </c>
      <c r="B412" s="36" t="s">
        <v>692</v>
      </c>
      <c r="C412" s="1" t="s">
        <v>281</v>
      </c>
      <c r="D412" s="28" t="s">
        <v>160</v>
      </c>
      <c r="E412" s="452">
        <f>'Пр.7 Р.П. ЦС. ВР'!E98</f>
        <v>0</v>
      </c>
    </row>
    <row r="413" spans="1:5" ht="13.5" hidden="1">
      <c r="A413" s="31" t="s">
        <v>232</v>
      </c>
      <c r="B413" s="1" t="s">
        <v>235</v>
      </c>
      <c r="C413" s="1"/>
      <c r="D413" s="28"/>
      <c r="E413" s="452">
        <f>E414</f>
        <v>0</v>
      </c>
    </row>
    <row r="414" spans="1:5" ht="27" hidden="1">
      <c r="A414" s="33" t="s">
        <v>81</v>
      </c>
      <c r="B414" s="1" t="s">
        <v>235</v>
      </c>
      <c r="C414" s="1" t="s">
        <v>101</v>
      </c>
      <c r="D414" s="28"/>
      <c r="E414" s="452">
        <f>E415</f>
        <v>0</v>
      </c>
    </row>
    <row r="415" spans="1:5" ht="13.5" hidden="1">
      <c r="A415" s="33" t="s">
        <v>65</v>
      </c>
      <c r="B415" s="1" t="s">
        <v>235</v>
      </c>
      <c r="C415" s="1" t="s">
        <v>101</v>
      </c>
      <c r="D415" s="28" t="s">
        <v>64</v>
      </c>
      <c r="E415" s="452">
        <f>'Пр.7 Р.П. ЦС. ВР'!E385</f>
        <v>0</v>
      </c>
    </row>
    <row r="416" spans="1:5" ht="39.75" hidden="1">
      <c r="A416" s="33" t="s">
        <v>260</v>
      </c>
      <c r="B416" s="1" t="s">
        <v>253</v>
      </c>
      <c r="C416" s="1"/>
      <c r="D416" s="28"/>
      <c r="E416" s="452">
        <f>E417</f>
        <v>0</v>
      </c>
    </row>
    <row r="417" spans="1:5" ht="27" hidden="1">
      <c r="A417" s="33" t="s">
        <v>81</v>
      </c>
      <c r="B417" s="1" t="s">
        <v>253</v>
      </c>
      <c r="C417" s="1" t="s">
        <v>101</v>
      </c>
      <c r="D417" s="28"/>
      <c r="E417" s="452">
        <f>E418+E419</f>
        <v>0</v>
      </c>
    </row>
    <row r="418" spans="1:5" ht="13.5" hidden="1">
      <c r="A418" s="33" t="s">
        <v>136</v>
      </c>
      <c r="B418" s="1" t="s">
        <v>253</v>
      </c>
      <c r="C418" s="1" t="s">
        <v>101</v>
      </c>
      <c r="D418" s="28" t="s">
        <v>137</v>
      </c>
      <c r="E418" s="452">
        <f>'Пр.7 Р.П. ЦС. ВР'!E255</f>
        <v>0</v>
      </c>
    </row>
    <row r="419" spans="1:5" ht="13.5" hidden="1">
      <c r="A419" s="33" t="s">
        <v>65</v>
      </c>
      <c r="B419" s="1" t="s">
        <v>253</v>
      </c>
      <c r="C419" s="1" t="s">
        <v>101</v>
      </c>
      <c r="D419" s="28" t="s">
        <v>64</v>
      </c>
      <c r="E419" s="452">
        <f>'Пр.7 Р.П. ЦС. ВР'!E387</f>
        <v>0</v>
      </c>
    </row>
    <row r="420" spans="1:5" ht="39.75" hidden="1">
      <c r="A420" s="34" t="s">
        <v>102</v>
      </c>
      <c r="B420" s="1" t="s">
        <v>249</v>
      </c>
      <c r="C420" s="1"/>
      <c r="D420" s="28"/>
      <c r="E420" s="452">
        <f>E421+E423</f>
        <v>0</v>
      </c>
    </row>
    <row r="421" spans="1:5" ht="15.75" customHeight="1" hidden="1">
      <c r="A421" s="162" t="s">
        <v>271</v>
      </c>
      <c r="B421" s="1" t="s">
        <v>249</v>
      </c>
      <c r="C421" s="1" t="s">
        <v>275</v>
      </c>
      <c r="D421" s="28"/>
      <c r="E421" s="452">
        <f>E422</f>
        <v>0</v>
      </c>
    </row>
    <row r="422" spans="1:5" ht="13.5" hidden="1">
      <c r="A422" s="46" t="s">
        <v>63</v>
      </c>
      <c r="B422" s="1" t="s">
        <v>249</v>
      </c>
      <c r="C422" s="1" t="s">
        <v>275</v>
      </c>
      <c r="D422" s="28" t="s">
        <v>62</v>
      </c>
      <c r="E422" s="452">
        <f>'Пр.7 Р.П. ЦС. ВР'!E307</f>
        <v>0</v>
      </c>
    </row>
    <row r="423" spans="1:5" ht="39.75" hidden="1">
      <c r="A423" s="34" t="s">
        <v>102</v>
      </c>
      <c r="B423" s="1" t="s">
        <v>249</v>
      </c>
      <c r="C423" s="1" t="s">
        <v>278</v>
      </c>
      <c r="D423" s="28"/>
      <c r="E423" s="452">
        <f>E424</f>
        <v>0</v>
      </c>
    </row>
    <row r="424" spans="1:5" ht="13.5" hidden="1">
      <c r="A424" s="46" t="s">
        <v>63</v>
      </c>
      <c r="B424" s="1" t="s">
        <v>249</v>
      </c>
      <c r="C424" s="1" t="s">
        <v>278</v>
      </c>
      <c r="D424" s="28" t="s">
        <v>62</v>
      </c>
      <c r="E424" s="452">
        <f>'Пр.7 Р.П. ЦС. ВР'!E308</f>
        <v>0</v>
      </c>
    </row>
    <row r="425" spans="1:5" ht="13.5" hidden="1">
      <c r="A425" s="46" t="s">
        <v>248</v>
      </c>
      <c r="B425" s="1" t="s">
        <v>247</v>
      </c>
      <c r="C425" s="1"/>
      <c r="D425" s="28"/>
      <c r="E425" s="452">
        <f>E426</f>
        <v>0</v>
      </c>
    </row>
    <row r="426" spans="1:5" ht="27" hidden="1">
      <c r="A426" s="33" t="s">
        <v>81</v>
      </c>
      <c r="B426" s="1" t="s">
        <v>247</v>
      </c>
      <c r="C426" s="1" t="s">
        <v>101</v>
      </c>
      <c r="D426" s="28"/>
      <c r="E426" s="452">
        <f>E427</f>
        <v>0</v>
      </c>
    </row>
    <row r="427" spans="1:5" ht="13.5" hidden="1">
      <c r="A427" s="46" t="s">
        <v>63</v>
      </c>
      <c r="B427" s="1" t="s">
        <v>247</v>
      </c>
      <c r="C427" s="1" t="s">
        <v>101</v>
      </c>
      <c r="D427" s="28" t="s">
        <v>62</v>
      </c>
      <c r="E427" s="452">
        <f>'Пр.7 Р.П. ЦС. ВР'!E310</f>
        <v>0</v>
      </c>
    </row>
    <row r="428" spans="1:5" ht="13.5" hidden="1">
      <c r="A428" s="156" t="s">
        <v>255</v>
      </c>
      <c r="B428" s="38" t="s">
        <v>256</v>
      </c>
      <c r="C428" s="66"/>
      <c r="D428" s="28"/>
      <c r="E428" s="452">
        <f>E429</f>
        <v>0</v>
      </c>
    </row>
    <row r="429" spans="1:5" ht="13.5" hidden="1">
      <c r="A429" s="156" t="s">
        <v>255</v>
      </c>
      <c r="B429" s="38" t="s">
        <v>256</v>
      </c>
      <c r="C429" s="66" t="s">
        <v>101</v>
      </c>
      <c r="D429" s="28"/>
      <c r="E429" s="452">
        <f>E430</f>
        <v>0</v>
      </c>
    </row>
    <row r="430" spans="1:5" ht="13.5" hidden="1">
      <c r="A430" s="33" t="s">
        <v>105</v>
      </c>
      <c r="B430" s="38" t="s">
        <v>256</v>
      </c>
      <c r="C430" s="66" t="s">
        <v>101</v>
      </c>
      <c r="D430" s="28" t="s">
        <v>104</v>
      </c>
      <c r="E430" s="452">
        <f>'Пр.7 Р.П. ЦС. ВР'!E210</f>
        <v>0</v>
      </c>
    </row>
    <row r="431" spans="1:5" ht="27" hidden="1">
      <c r="A431" s="33" t="s">
        <v>230</v>
      </c>
      <c r="B431" s="36" t="s">
        <v>229</v>
      </c>
      <c r="C431" s="1"/>
      <c r="D431" s="28"/>
      <c r="E431" s="452">
        <f>E432</f>
        <v>0</v>
      </c>
    </row>
    <row r="432" spans="1:5" ht="27" hidden="1">
      <c r="A432" s="33" t="s">
        <v>81</v>
      </c>
      <c r="B432" s="36" t="s">
        <v>229</v>
      </c>
      <c r="C432" s="28" t="s">
        <v>101</v>
      </c>
      <c r="D432" s="28"/>
      <c r="E432" s="452">
        <f>E433</f>
        <v>0</v>
      </c>
    </row>
    <row r="433" spans="1:5" ht="13.5" hidden="1">
      <c r="A433" s="396" t="s">
        <v>86</v>
      </c>
      <c r="B433" s="36" t="s">
        <v>229</v>
      </c>
      <c r="C433" s="28" t="s">
        <v>101</v>
      </c>
      <c r="D433" s="28" t="s">
        <v>85</v>
      </c>
      <c r="E433" s="452">
        <f>'Пр.7 Р.П. ЦС. ВР'!E68</f>
        <v>0</v>
      </c>
    </row>
    <row r="434" spans="1:5" ht="13.5" hidden="1">
      <c r="A434" s="31" t="s">
        <v>225</v>
      </c>
      <c r="B434" s="1" t="s">
        <v>224</v>
      </c>
      <c r="C434" s="1"/>
      <c r="D434" s="28"/>
      <c r="E434" s="452">
        <f>E435</f>
        <v>0</v>
      </c>
    </row>
    <row r="435" spans="1:5" ht="14.25" customHeight="1" hidden="1">
      <c r="A435" s="3" t="s">
        <v>277</v>
      </c>
      <c r="B435" s="1" t="s">
        <v>224</v>
      </c>
      <c r="C435" s="1" t="s">
        <v>278</v>
      </c>
      <c r="D435" s="28"/>
      <c r="E435" s="452">
        <f>E436</f>
        <v>0</v>
      </c>
    </row>
    <row r="436" spans="1:5" ht="13.5" hidden="1">
      <c r="A436" s="46" t="s">
        <v>63</v>
      </c>
      <c r="B436" s="1" t="s">
        <v>224</v>
      </c>
      <c r="C436" s="1" t="s">
        <v>278</v>
      </c>
      <c r="D436" s="28" t="s">
        <v>62</v>
      </c>
      <c r="E436" s="452">
        <f>'Пр.7 Р.П. ЦС. ВР'!E312</f>
        <v>0</v>
      </c>
    </row>
    <row r="437" spans="1:5" ht="13.5" hidden="1">
      <c r="A437" s="33" t="s">
        <v>227</v>
      </c>
      <c r="B437" s="43" t="s">
        <v>226</v>
      </c>
      <c r="C437" s="1"/>
      <c r="D437" s="28"/>
      <c r="E437" s="452">
        <f>E438</f>
        <v>0</v>
      </c>
    </row>
    <row r="438" spans="1:5" ht="15" customHeight="1" hidden="1">
      <c r="A438" s="31" t="s">
        <v>268</v>
      </c>
      <c r="B438" s="43" t="s">
        <v>226</v>
      </c>
      <c r="C438" s="1" t="s">
        <v>281</v>
      </c>
      <c r="D438" s="28"/>
      <c r="E438" s="452">
        <f>E439</f>
        <v>0</v>
      </c>
    </row>
    <row r="439" spans="1:5" ht="13.5" hidden="1">
      <c r="A439" s="52" t="s">
        <v>134</v>
      </c>
      <c r="B439" s="43" t="s">
        <v>226</v>
      </c>
      <c r="C439" s="44">
        <v>240</v>
      </c>
      <c r="D439" s="28" t="s">
        <v>135</v>
      </c>
      <c r="E439" s="452">
        <f>'Пр.7 Р.П. ЦС. ВР'!E150</f>
        <v>0</v>
      </c>
    </row>
    <row r="440" spans="1:5" ht="13.5" hidden="1">
      <c r="A440" s="33" t="s">
        <v>597</v>
      </c>
      <c r="B440" s="1" t="s">
        <v>594</v>
      </c>
      <c r="C440" s="44"/>
      <c r="D440" s="28"/>
      <c r="E440" s="452">
        <f>E441</f>
        <v>0</v>
      </c>
    </row>
    <row r="441" spans="1:5" ht="15.75" customHeight="1" hidden="1">
      <c r="A441" s="31" t="s">
        <v>268</v>
      </c>
      <c r="B441" s="1" t="s">
        <v>594</v>
      </c>
      <c r="C441" s="44">
        <v>240</v>
      </c>
      <c r="D441" s="28"/>
      <c r="E441" s="452">
        <f>E442</f>
        <v>0</v>
      </c>
    </row>
    <row r="442" spans="1:5" ht="13.5" hidden="1">
      <c r="A442" s="33" t="s">
        <v>105</v>
      </c>
      <c r="B442" s="1" t="s">
        <v>594</v>
      </c>
      <c r="C442" s="44">
        <v>240</v>
      </c>
      <c r="D442" s="28" t="s">
        <v>104</v>
      </c>
      <c r="E442" s="452">
        <f>'Пр.7 Р.П. ЦС. ВР'!E212</f>
        <v>0</v>
      </c>
    </row>
    <row r="443" spans="1:5" ht="13.5">
      <c r="A443" s="555" t="s">
        <v>61</v>
      </c>
      <c r="B443" s="556"/>
      <c r="C443" s="556"/>
      <c r="D443" s="557"/>
      <c r="E443" s="454">
        <f>E12+E61+E88+E117+E180+E208+E247+E261+E299+E323+E267+E273+E284+E293</f>
        <v>84629.16102</v>
      </c>
    </row>
    <row r="444" ht="13.5">
      <c r="E444" s="526">
        <f>'Пр.7 Р.П. ЦС. ВР'!E409-'Пр.6 по прогр..'!E443</f>
        <v>0</v>
      </c>
    </row>
    <row r="445" ht="13.5">
      <c r="E445" s="478"/>
    </row>
    <row r="448" ht="13.5">
      <c r="E448" s="455"/>
    </row>
    <row r="454" spans="1:5" s="154" customFormat="1" ht="13.5">
      <c r="A454" s="113"/>
      <c r="B454" s="151"/>
      <c r="C454" s="152"/>
      <c r="D454" s="153"/>
      <c r="E454" s="456"/>
    </row>
  </sheetData>
  <sheetProtection/>
  <mergeCells count="4">
    <mergeCell ref="A8:E8"/>
    <mergeCell ref="A443:D443"/>
    <mergeCell ref="B3:E3"/>
    <mergeCell ref="D4:E4"/>
  </mergeCells>
  <printOptions/>
  <pageMargins left="0.5118110236220472" right="0" top="0" bottom="0" header="0" footer="0"/>
  <pageSetup fitToHeight="50"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FF0000"/>
  </sheetPr>
  <dimension ref="A1:W428"/>
  <sheetViews>
    <sheetView view="pageBreakPreview" zoomScale="83" zoomScaleNormal="85" zoomScaleSheetLayoutView="83"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7109375" style="19" customWidth="1"/>
    <col min="5" max="5" width="16.00390625" style="409" customWidth="1"/>
    <col min="6" max="6" width="4.2812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28125" style="18" hidden="1" customWidth="1"/>
    <col min="19" max="19" width="16.7109375" style="131" hidden="1" customWidth="1"/>
    <col min="20" max="20" width="14.140625" style="131" hidden="1" customWidth="1"/>
    <col min="21" max="16384" width="8.8515625" style="18" customWidth="1"/>
  </cols>
  <sheetData>
    <row r="1" ht="12.75">
      <c r="E1" s="406" t="s">
        <v>97</v>
      </c>
    </row>
    <row r="2" ht="12.75">
      <c r="E2" s="406" t="s">
        <v>96</v>
      </c>
    </row>
    <row r="3" ht="12.75">
      <c r="E3" s="407" t="s">
        <v>156</v>
      </c>
    </row>
    <row r="4" ht="12.75">
      <c r="E4" s="492" t="s">
        <v>35</v>
      </c>
    </row>
    <row r="5" ht="12.75">
      <c r="E5" s="406" t="s">
        <v>204</v>
      </c>
    </row>
    <row r="6" ht="12.75">
      <c r="E6" s="408"/>
    </row>
    <row r="7" spans="1:20" s="111" customFormat="1" ht="64.5" customHeight="1">
      <c r="A7" s="560" t="s">
        <v>839</v>
      </c>
      <c r="B7" s="560"/>
      <c r="C7" s="560"/>
      <c r="D7" s="560"/>
      <c r="E7" s="560"/>
      <c r="G7" s="132"/>
      <c r="S7" s="132"/>
      <c r="T7" s="132"/>
    </row>
    <row r="8" ht="9" customHeight="1"/>
    <row r="9" spans="1:20" s="22" customFormat="1" ht="38.25">
      <c r="A9" s="20" t="s">
        <v>95</v>
      </c>
      <c r="B9" s="20" t="s">
        <v>92</v>
      </c>
      <c r="C9" s="21" t="s">
        <v>94</v>
      </c>
      <c r="D9" s="21" t="s">
        <v>93</v>
      </c>
      <c r="E9" s="391" t="s">
        <v>91</v>
      </c>
      <c r="G9" s="133"/>
      <c r="S9" s="133"/>
      <c r="T9" s="133"/>
    </row>
    <row r="10" spans="1:20" s="19" customFormat="1" ht="12.75">
      <c r="A10" s="23"/>
      <c r="B10" s="20"/>
      <c r="C10" s="21"/>
      <c r="D10" s="21"/>
      <c r="E10" s="391"/>
      <c r="G10" s="134"/>
      <c r="S10" s="134"/>
      <c r="T10" s="134"/>
    </row>
    <row r="11" spans="1:20" s="101" customFormat="1" ht="15">
      <c r="A11" s="88" t="s">
        <v>119</v>
      </c>
      <c r="B11" s="90" t="s">
        <v>118</v>
      </c>
      <c r="C11" s="89"/>
      <c r="D11" s="89"/>
      <c r="E11" s="410">
        <f>E12+E19+E33+E44+E50+E38</f>
        <v>22110.18</v>
      </c>
      <c r="G11" s="135"/>
      <c r="S11" s="135"/>
      <c r="T11" s="135"/>
    </row>
    <row r="12" spans="1:20" s="101" customFormat="1" ht="42.75">
      <c r="A12" s="94" t="s">
        <v>88</v>
      </c>
      <c r="B12" s="93" t="s">
        <v>87</v>
      </c>
      <c r="C12" s="109"/>
      <c r="D12" s="109"/>
      <c r="E12" s="411">
        <f>E13</f>
        <v>30</v>
      </c>
      <c r="G12" s="135"/>
      <c r="S12" s="135"/>
      <c r="T12" s="135"/>
    </row>
    <row r="13" spans="1:20" s="29" customFormat="1" ht="19.5" customHeight="1">
      <c r="A13" s="23" t="s">
        <v>177</v>
      </c>
      <c r="B13" s="41" t="s">
        <v>87</v>
      </c>
      <c r="C13" s="40" t="s">
        <v>603</v>
      </c>
      <c r="D13" s="40"/>
      <c r="E13" s="412">
        <f>E14</f>
        <v>30</v>
      </c>
      <c r="G13" s="136"/>
      <c r="S13" s="136"/>
      <c r="T13" s="136"/>
    </row>
    <row r="14" spans="1:20" s="29" customFormat="1" ht="25.5">
      <c r="A14" s="25" t="s">
        <v>89</v>
      </c>
      <c r="B14" s="41" t="s">
        <v>87</v>
      </c>
      <c r="C14" s="21" t="s">
        <v>604</v>
      </c>
      <c r="D14" s="21"/>
      <c r="E14" s="391">
        <f>E16</f>
        <v>30</v>
      </c>
      <c r="G14" s="136"/>
      <c r="S14" s="136"/>
      <c r="T14" s="136"/>
    </row>
    <row r="15" spans="1:20" s="29" customFormat="1" ht="25.5">
      <c r="A15" s="25" t="s">
        <v>114</v>
      </c>
      <c r="B15" s="37" t="s">
        <v>87</v>
      </c>
      <c r="C15" s="36" t="s">
        <v>608</v>
      </c>
      <c r="D15" s="21"/>
      <c r="E15" s="391">
        <f>E16</f>
        <v>30</v>
      </c>
      <c r="G15" s="136"/>
      <c r="S15" s="136"/>
      <c r="T15" s="136"/>
    </row>
    <row r="16" spans="1:5" ht="38.25">
      <c r="A16" s="39" t="s">
        <v>73</v>
      </c>
      <c r="B16" s="37" t="s">
        <v>87</v>
      </c>
      <c r="C16" s="36" t="s">
        <v>605</v>
      </c>
      <c r="D16" s="36"/>
      <c r="E16" s="413">
        <f>E17+E18</f>
        <v>30</v>
      </c>
    </row>
    <row r="17" spans="1:5" ht="28.5" customHeight="1">
      <c r="A17" s="31" t="s">
        <v>268</v>
      </c>
      <c r="B17" s="37" t="s">
        <v>87</v>
      </c>
      <c r="C17" s="36" t="s">
        <v>605</v>
      </c>
      <c r="D17" s="36">
        <v>240</v>
      </c>
      <c r="E17" s="413">
        <v>30</v>
      </c>
    </row>
    <row r="18" spans="1:5" ht="15.75" customHeight="1">
      <c r="A18" s="162" t="s">
        <v>272</v>
      </c>
      <c r="B18" s="37" t="s">
        <v>87</v>
      </c>
      <c r="C18" s="36" t="s">
        <v>605</v>
      </c>
      <c r="D18" s="36">
        <v>850</v>
      </c>
      <c r="E18" s="413"/>
    </row>
    <row r="19" spans="1:20" s="110" customFormat="1" ht="57">
      <c r="A19" s="88" t="s">
        <v>80</v>
      </c>
      <c r="B19" s="90" t="s">
        <v>79</v>
      </c>
      <c r="C19" s="89"/>
      <c r="D19" s="89"/>
      <c r="E19" s="410">
        <f>E20</f>
        <v>11829</v>
      </c>
      <c r="G19" s="137"/>
      <c r="S19" s="137"/>
      <c r="T19" s="137"/>
    </row>
    <row r="20" spans="1:19" ht="25.5">
      <c r="A20" s="23" t="s">
        <v>177</v>
      </c>
      <c r="B20" s="20" t="s">
        <v>79</v>
      </c>
      <c r="C20" s="40" t="s">
        <v>603</v>
      </c>
      <c r="D20" s="40"/>
      <c r="E20" s="412">
        <f>E21+E25</f>
        <v>11829</v>
      </c>
      <c r="S20" s="136"/>
    </row>
    <row r="21" spans="1:20" ht="32.25" customHeight="1">
      <c r="A21" s="25" t="s">
        <v>90</v>
      </c>
      <c r="B21" s="20" t="s">
        <v>79</v>
      </c>
      <c r="C21" s="21" t="s">
        <v>607</v>
      </c>
      <c r="D21" s="21"/>
      <c r="E21" s="391">
        <f>E23</f>
        <v>1598</v>
      </c>
      <c r="S21" s="136">
        <f>('Пр.2. Доходы'!C12+'Пр.2. Доходы'!C17+'Пр.2. Доходы'!C23+'Пр.2. Доходы'!C26+'Пр.3 ФП'!C13)*0.385</f>
        <v>16521.0045</v>
      </c>
      <c r="T21" s="131" t="s">
        <v>827</v>
      </c>
    </row>
    <row r="22" spans="1:19" ht="25.5">
      <c r="A22" s="25" t="s">
        <v>114</v>
      </c>
      <c r="B22" s="20" t="s">
        <v>79</v>
      </c>
      <c r="C22" s="21" t="s">
        <v>606</v>
      </c>
      <c r="D22" s="21"/>
      <c r="E22" s="391">
        <f>E23</f>
        <v>1598</v>
      </c>
      <c r="S22" s="136">
        <f>E12+E19+E54</f>
        <v>17284.75</v>
      </c>
    </row>
    <row r="23" spans="1:20" ht="39" customHeight="1">
      <c r="A23" s="33" t="s">
        <v>71</v>
      </c>
      <c r="B23" s="28" t="s">
        <v>79</v>
      </c>
      <c r="C23" s="36" t="s">
        <v>831</v>
      </c>
      <c r="D23" s="36"/>
      <c r="E23" s="413">
        <f>E24</f>
        <v>1598</v>
      </c>
      <c r="S23" s="131">
        <f>S21-S22</f>
        <v>-763.7455000000009</v>
      </c>
      <c r="T23" s="131">
        <f>2420.11-1351.5</f>
        <v>1068.6100000000001</v>
      </c>
    </row>
    <row r="24" spans="1:5" ht="25.5">
      <c r="A24" s="39" t="s">
        <v>269</v>
      </c>
      <c r="B24" s="28" t="s">
        <v>79</v>
      </c>
      <c r="C24" s="36" t="s">
        <v>831</v>
      </c>
      <c r="D24" s="36">
        <v>120</v>
      </c>
      <c r="E24" s="413">
        <f>(1227+371)</f>
        <v>1598</v>
      </c>
    </row>
    <row r="25" spans="1:5" ht="25.5">
      <c r="A25" s="25" t="s">
        <v>89</v>
      </c>
      <c r="B25" s="20" t="s">
        <v>79</v>
      </c>
      <c r="C25" s="21" t="s">
        <v>604</v>
      </c>
      <c r="D25" s="21"/>
      <c r="E25" s="391">
        <f>E26</f>
        <v>10231</v>
      </c>
    </row>
    <row r="26" spans="1:5" ht="25.5">
      <c r="A26" s="25" t="s">
        <v>114</v>
      </c>
      <c r="B26" s="20" t="s">
        <v>79</v>
      </c>
      <c r="C26" s="21" t="s">
        <v>608</v>
      </c>
      <c r="D26" s="21"/>
      <c r="E26" s="391">
        <f>E27</f>
        <v>10231</v>
      </c>
    </row>
    <row r="27" spans="1:5" ht="38.25">
      <c r="A27" s="33" t="s">
        <v>72</v>
      </c>
      <c r="B27" s="28" t="s">
        <v>79</v>
      </c>
      <c r="C27" s="36" t="s">
        <v>605</v>
      </c>
      <c r="D27" s="36"/>
      <c r="E27" s="413">
        <f>E28+E31+E32</f>
        <v>10231</v>
      </c>
    </row>
    <row r="28" spans="1:15" ht="25.5">
      <c r="A28" s="39" t="s">
        <v>269</v>
      </c>
      <c r="B28" s="28" t="s">
        <v>79</v>
      </c>
      <c r="C28" s="36" t="s">
        <v>605</v>
      </c>
      <c r="D28" s="36">
        <v>120</v>
      </c>
      <c r="E28" s="413">
        <f>7231+2200</f>
        <v>9431</v>
      </c>
      <c r="O28" s="112"/>
    </row>
    <row r="29" spans="1:5" ht="13.5" hidden="1">
      <c r="A29" s="39" t="s">
        <v>269</v>
      </c>
      <c r="B29" s="28" t="s">
        <v>79</v>
      </c>
      <c r="C29" s="36" t="s">
        <v>83</v>
      </c>
      <c r="D29" s="36">
        <v>120</v>
      </c>
      <c r="E29" s="413"/>
    </row>
    <row r="30" spans="1:6" ht="27" hidden="1">
      <c r="A30" s="34" t="s">
        <v>82</v>
      </c>
      <c r="B30" s="28" t="s">
        <v>79</v>
      </c>
      <c r="C30" s="36" t="s">
        <v>83</v>
      </c>
      <c r="D30" s="36">
        <v>242</v>
      </c>
      <c r="E30" s="413">
        <v>0</v>
      </c>
      <c r="F30" s="112"/>
    </row>
    <row r="31" spans="1:15" ht="30" customHeight="1">
      <c r="A31" s="31" t="s">
        <v>268</v>
      </c>
      <c r="B31" s="28" t="s">
        <v>79</v>
      </c>
      <c r="C31" s="36" t="s">
        <v>605</v>
      </c>
      <c r="D31" s="36">
        <v>240</v>
      </c>
      <c r="E31" s="413">
        <f>780</f>
        <v>780</v>
      </c>
      <c r="O31" s="157"/>
    </row>
    <row r="32" spans="1:5" ht="15.75" customHeight="1">
      <c r="A32" s="162" t="s">
        <v>272</v>
      </c>
      <c r="B32" s="28" t="s">
        <v>79</v>
      </c>
      <c r="C32" s="36" t="s">
        <v>605</v>
      </c>
      <c r="D32" s="36">
        <v>850</v>
      </c>
      <c r="E32" s="413">
        <v>20</v>
      </c>
    </row>
    <row r="33" spans="1:20" s="105" customFormat="1" ht="18.75" customHeight="1" hidden="1">
      <c r="A33" s="94" t="s">
        <v>164</v>
      </c>
      <c r="B33" s="91" t="s">
        <v>161</v>
      </c>
      <c r="C33" s="106"/>
      <c r="D33" s="106"/>
      <c r="E33" s="410">
        <f>E34</f>
        <v>0</v>
      </c>
      <c r="G33" s="139"/>
      <c r="O33" s="158"/>
      <c r="S33" s="139"/>
      <c r="T33" s="139"/>
    </row>
    <row r="34" spans="1:20" s="63" customFormat="1" ht="13.5" hidden="1">
      <c r="A34" s="23" t="s">
        <v>147</v>
      </c>
      <c r="B34" s="65" t="s">
        <v>161</v>
      </c>
      <c r="C34" s="40" t="s">
        <v>58</v>
      </c>
      <c r="D34" s="40"/>
      <c r="E34" s="412">
        <f>E35</f>
        <v>0</v>
      </c>
      <c r="G34" s="140"/>
      <c r="O34" s="29"/>
      <c r="S34" s="140"/>
      <c r="T34" s="140"/>
    </row>
    <row r="35" spans="1:20" s="63" customFormat="1" ht="13.5" hidden="1">
      <c r="A35" s="23" t="s">
        <v>177</v>
      </c>
      <c r="B35" s="65" t="s">
        <v>161</v>
      </c>
      <c r="C35" s="21" t="s">
        <v>165</v>
      </c>
      <c r="D35" s="21"/>
      <c r="E35" s="391">
        <f>E36</f>
        <v>0</v>
      </c>
      <c r="G35" s="140"/>
      <c r="O35" s="29"/>
      <c r="S35" s="140"/>
      <c r="T35" s="140"/>
    </row>
    <row r="36" spans="1:20" s="29" customFormat="1" ht="26.25" hidden="1">
      <c r="A36" s="39" t="s">
        <v>73</v>
      </c>
      <c r="B36" s="66" t="s">
        <v>161</v>
      </c>
      <c r="C36" s="36" t="s">
        <v>176</v>
      </c>
      <c r="D36" s="36"/>
      <c r="E36" s="413">
        <f>E37</f>
        <v>0</v>
      </c>
      <c r="G36" s="136"/>
      <c r="S36" s="136"/>
      <c r="T36" s="136"/>
    </row>
    <row r="37" spans="1:20" s="29" customFormat="1" ht="26.25" hidden="1">
      <c r="A37" s="39" t="s">
        <v>81</v>
      </c>
      <c r="B37" s="66" t="s">
        <v>161</v>
      </c>
      <c r="C37" s="36" t="s">
        <v>176</v>
      </c>
      <c r="D37" s="36">
        <v>244</v>
      </c>
      <c r="E37" s="413"/>
      <c r="G37" s="136"/>
      <c r="S37" s="136"/>
      <c r="T37" s="136"/>
    </row>
    <row r="38" spans="1:20" s="105" customFormat="1" ht="30.75" customHeight="1">
      <c r="A38" s="167" t="s">
        <v>288</v>
      </c>
      <c r="B38" s="90" t="s">
        <v>287</v>
      </c>
      <c r="C38" s="95"/>
      <c r="D38" s="98"/>
      <c r="E38" s="414">
        <f>E39</f>
        <v>55</v>
      </c>
      <c r="G38" s="139"/>
      <c r="O38" s="158"/>
      <c r="S38" s="139"/>
      <c r="T38" s="139"/>
    </row>
    <row r="39" spans="1:20" s="26" customFormat="1" ht="25.5">
      <c r="A39" s="23" t="s">
        <v>147</v>
      </c>
      <c r="B39" s="20" t="s">
        <v>287</v>
      </c>
      <c r="C39" s="60" t="s">
        <v>603</v>
      </c>
      <c r="D39" s="60"/>
      <c r="E39" s="391">
        <f>E40</f>
        <v>55</v>
      </c>
      <c r="G39" s="138"/>
      <c r="O39" s="62"/>
      <c r="S39" s="138"/>
      <c r="T39" s="138"/>
    </row>
    <row r="40" spans="1:20" s="26" customFormat="1" ht="25.5">
      <c r="A40" s="25" t="s">
        <v>114</v>
      </c>
      <c r="B40" s="20" t="s">
        <v>287</v>
      </c>
      <c r="C40" s="61" t="s">
        <v>604</v>
      </c>
      <c r="D40" s="61"/>
      <c r="E40" s="391">
        <f>E42</f>
        <v>55</v>
      </c>
      <c r="G40" s="138"/>
      <c r="O40" s="62"/>
      <c r="S40" s="138"/>
      <c r="T40" s="138"/>
    </row>
    <row r="41" spans="1:20" s="26" customFormat="1" ht="25.5">
      <c r="A41" s="25" t="s">
        <v>114</v>
      </c>
      <c r="B41" s="20" t="s">
        <v>287</v>
      </c>
      <c r="C41" s="61" t="s">
        <v>612</v>
      </c>
      <c r="D41" s="61"/>
      <c r="E41" s="391">
        <f>E42</f>
        <v>55</v>
      </c>
      <c r="G41" s="138"/>
      <c r="O41" s="62"/>
      <c r="S41" s="138"/>
      <c r="T41" s="138"/>
    </row>
    <row r="42" spans="1:20" s="29" customFormat="1" ht="25.5">
      <c r="A42" s="33" t="s">
        <v>289</v>
      </c>
      <c r="B42" s="28" t="s">
        <v>287</v>
      </c>
      <c r="C42" s="36" t="s">
        <v>612</v>
      </c>
      <c r="D42" s="36"/>
      <c r="E42" s="413">
        <f>E43</f>
        <v>55</v>
      </c>
      <c r="G42" s="136"/>
      <c r="S42" s="136"/>
      <c r="T42" s="136"/>
    </row>
    <row r="43" spans="1:20" s="29" customFormat="1" ht="15" customHeight="1">
      <c r="A43" s="162" t="s">
        <v>290</v>
      </c>
      <c r="B43" s="28" t="s">
        <v>287</v>
      </c>
      <c r="C43" s="36" t="s">
        <v>612</v>
      </c>
      <c r="D43" s="36">
        <v>540</v>
      </c>
      <c r="E43" s="413">
        <v>55</v>
      </c>
      <c r="G43" s="136"/>
      <c r="S43" s="136"/>
      <c r="T43" s="136"/>
    </row>
    <row r="44" spans="1:20" s="105" customFormat="1" ht="15">
      <c r="A44" s="107" t="s">
        <v>151</v>
      </c>
      <c r="B44" s="90" t="s">
        <v>113</v>
      </c>
      <c r="C44" s="95"/>
      <c r="D44" s="98"/>
      <c r="E44" s="414">
        <f>E45</f>
        <v>400</v>
      </c>
      <c r="G44" s="139"/>
      <c r="O44" s="158"/>
      <c r="S44" s="139"/>
      <c r="T44" s="139"/>
    </row>
    <row r="45" spans="1:20" s="26" customFormat="1" ht="25.5">
      <c r="A45" s="23" t="s">
        <v>147</v>
      </c>
      <c r="B45" s="20" t="s">
        <v>113</v>
      </c>
      <c r="C45" s="60" t="s">
        <v>611</v>
      </c>
      <c r="D45" s="60"/>
      <c r="E45" s="391">
        <f>E46</f>
        <v>400</v>
      </c>
      <c r="G45" s="138"/>
      <c r="O45" s="62"/>
      <c r="S45" s="138"/>
      <c r="T45" s="138"/>
    </row>
    <row r="46" spans="1:20" s="26" customFormat="1" ht="25.5">
      <c r="A46" s="25" t="s">
        <v>114</v>
      </c>
      <c r="B46" s="20" t="s">
        <v>113</v>
      </c>
      <c r="C46" s="61" t="s">
        <v>610</v>
      </c>
      <c r="D46" s="61"/>
      <c r="E46" s="391">
        <f>E48</f>
        <v>400</v>
      </c>
      <c r="G46" s="138"/>
      <c r="O46" s="62"/>
      <c r="S46" s="138"/>
      <c r="T46" s="138"/>
    </row>
    <row r="47" spans="1:20" s="26" customFormat="1" ht="25.5">
      <c r="A47" s="25" t="s">
        <v>114</v>
      </c>
      <c r="B47" s="20" t="s">
        <v>113</v>
      </c>
      <c r="C47" s="21" t="s">
        <v>609</v>
      </c>
      <c r="D47" s="61"/>
      <c r="E47" s="391">
        <f>E48</f>
        <v>400</v>
      </c>
      <c r="G47" s="138"/>
      <c r="O47" s="62"/>
      <c r="S47" s="138"/>
      <c r="T47" s="138"/>
    </row>
    <row r="48" spans="1:20" s="29" customFormat="1" ht="25.5">
      <c r="A48" s="33" t="s">
        <v>50</v>
      </c>
      <c r="B48" s="28" t="s">
        <v>113</v>
      </c>
      <c r="C48" s="36" t="s">
        <v>613</v>
      </c>
      <c r="D48" s="36"/>
      <c r="E48" s="413">
        <f>E49</f>
        <v>400</v>
      </c>
      <c r="G48" s="136"/>
      <c r="S48" s="136"/>
      <c r="T48" s="136"/>
    </row>
    <row r="49" spans="1:20" s="29" customFormat="1" ht="25.5">
      <c r="A49" s="33" t="s">
        <v>148</v>
      </c>
      <c r="B49" s="28" t="s">
        <v>113</v>
      </c>
      <c r="C49" s="36" t="s">
        <v>613</v>
      </c>
      <c r="D49" s="36">
        <v>870</v>
      </c>
      <c r="E49" s="413">
        <v>400</v>
      </c>
      <c r="G49" s="136"/>
      <c r="S49" s="136"/>
      <c r="T49" s="136"/>
    </row>
    <row r="50" spans="1:20" s="110" customFormat="1" ht="15">
      <c r="A50" s="88" t="s">
        <v>86</v>
      </c>
      <c r="B50" s="90" t="s">
        <v>85</v>
      </c>
      <c r="C50" s="89"/>
      <c r="D50" s="89"/>
      <c r="E50" s="410">
        <f>E51+E69+E85+E78</f>
        <v>9796.18</v>
      </c>
      <c r="G50" s="137"/>
      <c r="S50" s="137"/>
      <c r="T50" s="137"/>
    </row>
    <row r="51" spans="1:20" s="59" customFormat="1" ht="25.5">
      <c r="A51" s="23" t="s">
        <v>147</v>
      </c>
      <c r="B51" s="65" t="s">
        <v>85</v>
      </c>
      <c r="C51" s="40" t="s">
        <v>611</v>
      </c>
      <c r="D51" s="40"/>
      <c r="E51" s="412">
        <f>E52</f>
        <v>7585.58</v>
      </c>
      <c r="G51" s="141"/>
      <c r="O51" s="18"/>
      <c r="S51" s="141"/>
      <c r="T51" s="141"/>
    </row>
    <row r="52" spans="1:20" s="59" customFormat="1" ht="25.5">
      <c r="A52" s="25" t="s">
        <v>114</v>
      </c>
      <c r="B52" s="65" t="s">
        <v>85</v>
      </c>
      <c r="C52" s="21" t="s">
        <v>610</v>
      </c>
      <c r="D52" s="21"/>
      <c r="E52" s="391">
        <f>E54+E59+E61+E63+E65+E67</f>
        <v>7585.58</v>
      </c>
      <c r="G52" s="141"/>
      <c r="O52" s="18"/>
      <c r="S52" s="141"/>
      <c r="T52" s="141"/>
    </row>
    <row r="53" spans="1:20" s="59" customFormat="1" ht="25.5">
      <c r="A53" s="25" t="s">
        <v>114</v>
      </c>
      <c r="B53" s="65" t="s">
        <v>85</v>
      </c>
      <c r="C53" s="21" t="s">
        <v>609</v>
      </c>
      <c r="D53" s="21"/>
      <c r="E53" s="391">
        <f>E54+E59+E63</f>
        <v>5693.58</v>
      </c>
      <c r="G53" s="141"/>
      <c r="O53" s="18"/>
      <c r="S53" s="141"/>
      <c r="T53" s="141"/>
    </row>
    <row r="54" spans="1:20" s="19" customFormat="1" ht="25.5">
      <c r="A54" s="46" t="s">
        <v>47</v>
      </c>
      <c r="B54" s="37" t="s">
        <v>85</v>
      </c>
      <c r="C54" s="36" t="s">
        <v>614</v>
      </c>
      <c r="D54" s="36"/>
      <c r="E54" s="413">
        <f>E55+E57+E58+E56</f>
        <v>5425.75</v>
      </c>
      <c r="G54" s="134"/>
      <c r="S54" s="134"/>
      <c r="T54" s="432"/>
    </row>
    <row r="55" spans="1:20" s="64" customFormat="1" ht="18" customHeight="1">
      <c r="A55" s="162" t="s">
        <v>271</v>
      </c>
      <c r="B55" s="37" t="s">
        <v>85</v>
      </c>
      <c r="C55" s="36" t="s">
        <v>614</v>
      </c>
      <c r="D55" s="36">
        <v>110</v>
      </c>
      <c r="E55" s="413">
        <f>3796.62+10.9+1146.58</f>
        <v>4954.1</v>
      </c>
      <c r="G55" s="142"/>
      <c r="S55" s="142"/>
      <c r="T55" s="142"/>
    </row>
    <row r="56" spans="1:20" s="26" customFormat="1" ht="22.5" customHeight="1" hidden="1">
      <c r="A56" s="33" t="s">
        <v>150</v>
      </c>
      <c r="B56" s="37" t="s">
        <v>85</v>
      </c>
      <c r="C56" s="36" t="s">
        <v>112</v>
      </c>
      <c r="D56" s="36">
        <v>112</v>
      </c>
      <c r="E56" s="413"/>
      <c r="G56" s="138"/>
      <c r="O56" s="62"/>
      <c r="S56" s="138"/>
      <c r="T56" s="138"/>
    </row>
    <row r="57" spans="1:20" s="29" customFormat="1" ht="26.25" customHeight="1">
      <c r="A57" s="31" t="s">
        <v>268</v>
      </c>
      <c r="B57" s="37" t="s">
        <v>85</v>
      </c>
      <c r="C57" s="36" t="s">
        <v>614</v>
      </c>
      <c r="D57" s="36">
        <v>240</v>
      </c>
      <c r="E57" s="413">
        <f>43.72+70+3.4+15+15+54.03+100+170.5-5</f>
        <v>466.65</v>
      </c>
      <c r="G57" s="136"/>
      <c r="S57" s="136"/>
      <c r="T57" s="136"/>
    </row>
    <row r="58" spans="1:20" s="29" customFormat="1" ht="15" customHeight="1">
      <c r="A58" s="162" t="s">
        <v>272</v>
      </c>
      <c r="B58" s="37" t="s">
        <v>85</v>
      </c>
      <c r="C58" s="36" t="s">
        <v>614</v>
      </c>
      <c r="D58" s="36">
        <v>850</v>
      </c>
      <c r="E58" s="413">
        <v>5</v>
      </c>
      <c r="G58" s="136"/>
      <c r="S58" s="136"/>
      <c r="T58" s="136"/>
    </row>
    <row r="59" spans="1:5" ht="25.5">
      <c r="A59" s="33" t="s">
        <v>51</v>
      </c>
      <c r="B59" s="28" t="s">
        <v>85</v>
      </c>
      <c r="C59" s="36" t="s">
        <v>615</v>
      </c>
      <c r="D59" s="36"/>
      <c r="E59" s="413">
        <f>E60</f>
        <v>250</v>
      </c>
    </row>
    <row r="60" spans="1:5" ht="29.25" customHeight="1">
      <c r="A60" s="31" t="s">
        <v>268</v>
      </c>
      <c r="B60" s="28" t="s">
        <v>85</v>
      </c>
      <c r="C60" s="36" t="s">
        <v>615</v>
      </c>
      <c r="D60" s="36">
        <v>240</v>
      </c>
      <c r="E60" s="413">
        <v>250</v>
      </c>
    </row>
    <row r="61" spans="1:20" s="19" customFormat="1" ht="25.5">
      <c r="A61" s="33" t="s">
        <v>52</v>
      </c>
      <c r="B61" s="28" t="s">
        <v>85</v>
      </c>
      <c r="C61" s="36" t="s">
        <v>616</v>
      </c>
      <c r="D61" s="36"/>
      <c r="E61" s="413">
        <f>E62</f>
        <v>1892</v>
      </c>
      <c r="G61" s="134"/>
      <c r="S61" s="134"/>
      <c r="T61" s="134"/>
    </row>
    <row r="62" spans="1:20" s="19" customFormat="1" ht="26.25" customHeight="1">
      <c r="A62" s="31" t="s">
        <v>268</v>
      </c>
      <c r="B62" s="28" t="s">
        <v>85</v>
      </c>
      <c r="C62" s="36" t="s">
        <v>616</v>
      </c>
      <c r="D62" s="36">
        <v>240</v>
      </c>
      <c r="E62" s="413">
        <f>1830+762-700</f>
        <v>1892</v>
      </c>
      <c r="G62" s="134"/>
      <c r="S62" s="134"/>
      <c r="T62" s="134"/>
    </row>
    <row r="63" spans="1:5" ht="25.5">
      <c r="A63" s="33" t="s">
        <v>53</v>
      </c>
      <c r="B63" s="66" t="s">
        <v>85</v>
      </c>
      <c r="C63" s="36" t="s">
        <v>617</v>
      </c>
      <c r="D63" s="36"/>
      <c r="E63" s="413">
        <f>E64</f>
        <v>17.83</v>
      </c>
    </row>
    <row r="64" spans="1:5" ht="15.75" customHeight="1">
      <c r="A64" s="162" t="s">
        <v>272</v>
      </c>
      <c r="B64" s="66" t="s">
        <v>85</v>
      </c>
      <c r="C64" s="36" t="s">
        <v>617</v>
      </c>
      <c r="D64" s="36">
        <v>850</v>
      </c>
      <c r="E64" s="413">
        <f>8915*2/1000</f>
        <v>17.83</v>
      </c>
    </row>
    <row r="65" spans="1:7" ht="26.25" hidden="1">
      <c r="A65" s="39" t="s">
        <v>228</v>
      </c>
      <c r="B65" s="28" t="s">
        <v>85</v>
      </c>
      <c r="C65" s="36" t="s">
        <v>219</v>
      </c>
      <c r="D65" s="36"/>
      <c r="E65" s="413">
        <f>E66</f>
        <v>0</v>
      </c>
      <c r="G65" s="18"/>
    </row>
    <row r="66" spans="1:20" s="19" customFormat="1" ht="26.25" hidden="1">
      <c r="A66" s="33" t="s">
        <v>81</v>
      </c>
      <c r="B66" s="28" t="s">
        <v>85</v>
      </c>
      <c r="C66" s="36" t="s">
        <v>219</v>
      </c>
      <c r="D66" s="36">
        <v>244</v>
      </c>
      <c r="E66" s="413"/>
      <c r="S66" s="134"/>
      <c r="T66" s="134"/>
    </row>
    <row r="67" spans="1:20" s="19" customFormat="1" ht="26.25" hidden="1">
      <c r="A67" s="33" t="s">
        <v>230</v>
      </c>
      <c r="B67" s="28" t="s">
        <v>85</v>
      </c>
      <c r="C67" s="36" t="s">
        <v>229</v>
      </c>
      <c r="D67" s="36"/>
      <c r="E67" s="413">
        <f>E68</f>
        <v>0</v>
      </c>
      <c r="S67" s="134"/>
      <c r="T67" s="134"/>
    </row>
    <row r="68" spans="1:20" s="19" customFormat="1" ht="26.25" hidden="1">
      <c r="A68" s="33" t="s">
        <v>81</v>
      </c>
      <c r="B68" s="28" t="s">
        <v>85</v>
      </c>
      <c r="C68" s="36" t="s">
        <v>229</v>
      </c>
      <c r="D68" s="36">
        <v>244</v>
      </c>
      <c r="E68" s="413"/>
      <c r="S68" s="134"/>
      <c r="T68" s="134"/>
    </row>
    <row r="69" spans="1:20" s="29" customFormat="1" ht="38.25">
      <c r="A69" s="23" t="s">
        <v>162</v>
      </c>
      <c r="B69" s="20" t="s">
        <v>85</v>
      </c>
      <c r="C69" s="21" t="s">
        <v>697</v>
      </c>
      <c r="D69" s="21"/>
      <c r="E69" s="391">
        <f>E70</f>
        <v>1110.6</v>
      </c>
      <c r="G69" s="136"/>
      <c r="S69" s="136"/>
      <c r="T69" s="136"/>
    </row>
    <row r="70" spans="1:20" s="26" customFormat="1" ht="63.75">
      <c r="A70" s="25" t="s">
        <v>163</v>
      </c>
      <c r="B70" s="20" t="s">
        <v>85</v>
      </c>
      <c r="C70" s="21" t="s">
        <v>709</v>
      </c>
      <c r="D70" s="21"/>
      <c r="E70" s="391">
        <f>E75+E72</f>
        <v>1110.6</v>
      </c>
      <c r="G70" s="138"/>
      <c r="O70" s="62"/>
      <c r="S70" s="138"/>
      <c r="T70" s="138"/>
    </row>
    <row r="71" spans="1:20" s="26" customFormat="1" ht="25.5">
      <c r="A71" s="47" t="s">
        <v>705</v>
      </c>
      <c r="B71" s="20" t="s">
        <v>85</v>
      </c>
      <c r="C71" s="21" t="s">
        <v>706</v>
      </c>
      <c r="D71" s="21"/>
      <c r="E71" s="391">
        <f>E72+E75</f>
        <v>1110.6</v>
      </c>
      <c r="G71" s="138"/>
      <c r="O71" s="62"/>
      <c r="S71" s="138"/>
      <c r="T71" s="138"/>
    </row>
    <row r="72" spans="1:20" s="29" customFormat="1" ht="42" customHeight="1">
      <c r="A72" s="31" t="s">
        <v>45</v>
      </c>
      <c r="B72" s="28" t="s">
        <v>85</v>
      </c>
      <c r="C72" s="1" t="s">
        <v>707</v>
      </c>
      <c r="D72" s="1"/>
      <c r="E72" s="415">
        <f>E73+E74</f>
        <v>549.8</v>
      </c>
      <c r="G72" s="136"/>
      <c r="S72" s="136"/>
      <c r="T72" s="136"/>
    </row>
    <row r="73" spans="1:20" s="29" customFormat="1" ht="25.5">
      <c r="A73" s="39" t="s">
        <v>269</v>
      </c>
      <c r="B73" s="28" t="s">
        <v>85</v>
      </c>
      <c r="C73" s="1" t="s">
        <v>707</v>
      </c>
      <c r="D73" s="1" t="s">
        <v>270</v>
      </c>
      <c r="E73" s="415">
        <v>521</v>
      </c>
      <c r="G73" s="136"/>
      <c r="S73" s="136"/>
      <c r="T73" s="136"/>
    </row>
    <row r="74" spans="1:20" s="29" customFormat="1" ht="28.5" customHeight="1">
      <c r="A74" s="31" t="s">
        <v>268</v>
      </c>
      <c r="B74" s="28" t="s">
        <v>85</v>
      </c>
      <c r="C74" s="1" t="s">
        <v>707</v>
      </c>
      <c r="D74" s="36">
        <v>240</v>
      </c>
      <c r="E74" s="415">
        <v>28.8</v>
      </c>
      <c r="G74" s="136"/>
      <c r="S74" s="405"/>
      <c r="T74" s="136"/>
    </row>
    <row r="75" spans="1:20" s="29" customFormat="1" ht="38.25">
      <c r="A75" s="31" t="s">
        <v>54</v>
      </c>
      <c r="B75" s="28" t="s">
        <v>85</v>
      </c>
      <c r="C75" s="1" t="s">
        <v>708</v>
      </c>
      <c r="D75" s="1"/>
      <c r="E75" s="415">
        <f>E76+E77</f>
        <v>560.8000000000001</v>
      </c>
      <c r="G75" s="136"/>
      <c r="S75" s="136"/>
      <c r="T75" s="136"/>
    </row>
    <row r="76" spans="1:20" s="29" customFormat="1" ht="18.75" customHeight="1">
      <c r="A76" s="39" t="s">
        <v>269</v>
      </c>
      <c r="B76" s="28" t="s">
        <v>85</v>
      </c>
      <c r="C76" s="1" t="s">
        <v>708</v>
      </c>
      <c r="D76" s="1" t="s">
        <v>270</v>
      </c>
      <c r="E76" s="415">
        <v>525.6</v>
      </c>
      <c r="G76" s="136"/>
      <c r="S76" s="136"/>
      <c r="T76" s="136"/>
    </row>
    <row r="77" spans="1:20" s="29" customFormat="1" ht="28.5" customHeight="1">
      <c r="A77" s="31" t="s">
        <v>268</v>
      </c>
      <c r="B77" s="28" t="s">
        <v>85</v>
      </c>
      <c r="C77" s="1" t="s">
        <v>708</v>
      </c>
      <c r="D77" s="36">
        <v>240</v>
      </c>
      <c r="E77" s="415">
        <v>35.2</v>
      </c>
      <c r="G77" s="136"/>
      <c r="S77" s="136"/>
      <c r="T77" s="136"/>
    </row>
    <row r="78" spans="1:20" s="29" customFormat="1" ht="39" hidden="1">
      <c r="A78" s="23" t="s">
        <v>767</v>
      </c>
      <c r="B78" s="20" t="s">
        <v>85</v>
      </c>
      <c r="C78" s="21" t="s">
        <v>763</v>
      </c>
      <c r="D78" s="21"/>
      <c r="E78" s="391">
        <f>E79</f>
        <v>0</v>
      </c>
      <c r="G78" s="136"/>
      <c r="S78" s="136"/>
      <c r="T78" s="136"/>
    </row>
    <row r="79" spans="1:20" s="26" customFormat="1" ht="72" customHeight="1" hidden="1">
      <c r="A79" s="471" t="s">
        <v>766</v>
      </c>
      <c r="B79" s="20" t="s">
        <v>85</v>
      </c>
      <c r="C79" s="21" t="s">
        <v>764</v>
      </c>
      <c r="D79" s="21"/>
      <c r="E79" s="391">
        <f>E80</f>
        <v>0</v>
      </c>
      <c r="G79" s="138"/>
      <c r="O79" s="62"/>
      <c r="S79" s="138"/>
      <c r="T79" s="138"/>
    </row>
    <row r="80" spans="1:20" s="26" customFormat="1" ht="33" customHeight="1" hidden="1">
      <c r="A80" s="47" t="s">
        <v>769</v>
      </c>
      <c r="B80" s="20" t="s">
        <v>85</v>
      </c>
      <c r="C80" s="21" t="s">
        <v>765</v>
      </c>
      <c r="D80" s="21"/>
      <c r="E80" s="391">
        <f>E81+E83</f>
        <v>0</v>
      </c>
      <c r="G80" s="138"/>
      <c r="O80" s="62"/>
      <c r="S80" s="138"/>
      <c r="T80" s="138"/>
    </row>
    <row r="81" spans="1:5" ht="13.5" hidden="1">
      <c r="A81" s="52" t="s">
        <v>768</v>
      </c>
      <c r="B81" s="28" t="s">
        <v>85</v>
      </c>
      <c r="C81" s="1" t="s">
        <v>775</v>
      </c>
      <c r="D81" s="54"/>
      <c r="E81" s="392">
        <f>E82</f>
        <v>0</v>
      </c>
    </row>
    <row r="82" spans="1:5" ht="30.75" customHeight="1" hidden="1">
      <c r="A82" s="31" t="s">
        <v>268</v>
      </c>
      <c r="B82" s="28" t="s">
        <v>85</v>
      </c>
      <c r="C82" s="1" t="s">
        <v>775</v>
      </c>
      <c r="D82" s="36">
        <v>240</v>
      </c>
      <c r="E82" s="392"/>
    </row>
    <row r="83" spans="1:5" ht="13.5" hidden="1">
      <c r="A83" s="52" t="s">
        <v>768</v>
      </c>
      <c r="B83" s="28" t="s">
        <v>85</v>
      </c>
      <c r="C83" s="1" t="s">
        <v>772</v>
      </c>
      <c r="D83" s="54"/>
      <c r="E83" s="392">
        <f>E84</f>
        <v>0</v>
      </c>
    </row>
    <row r="84" spans="1:5" ht="30.75" customHeight="1" hidden="1">
      <c r="A84" s="31" t="s">
        <v>268</v>
      </c>
      <c r="B84" s="28" t="s">
        <v>85</v>
      </c>
      <c r="C84" s="1" t="s">
        <v>772</v>
      </c>
      <c r="D84" s="36">
        <v>240</v>
      </c>
      <c r="E84" s="392"/>
    </row>
    <row r="85" spans="1:20" s="29" customFormat="1" ht="25.5">
      <c r="A85" s="23" t="s">
        <v>472</v>
      </c>
      <c r="B85" s="20" t="s">
        <v>85</v>
      </c>
      <c r="C85" s="21" t="s">
        <v>741</v>
      </c>
      <c r="D85" s="21"/>
      <c r="E85" s="391">
        <f>E86</f>
        <v>1100</v>
      </c>
      <c r="G85" s="136"/>
      <c r="S85" s="136"/>
      <c r="T85" s="136"/>
    </row>
    <row r="86" spans="1:20" s="26" customFormat="1" ht="25.5">
      <c r="A86" s="25" t="s">
        <v>49</v>
      </c>
      <c r="B86" s="20" t="s">
        <v>85</v>
      </c>
      <c r="C86" s="21" t="s">
        <v>742</v>
      </c>
      <c r="D86" s="21"/>
      <c r="E86" s="391">
        <f>E87</f>
        <v>1100</v>
      </c>
      <c r="G86" s="138"/>
      <c r="O86" s="62"/>
      <c r="S86" s="138"/>
      <c r="T86" s="138"/>
    </row>
    <row r="87" spans="1:20" s="26" customFormat="1" ht="33" customHeight="1">
      <c r="A87" s="47" t="s">
        <v>743</v>
      </c>
      <c r="B87" s="20" t="s">
        <v>85</v>
      </c>
      <c r="C87" s="21" t="s">
        <v>744</v>
      </c>
      <c r="D87" s="21"/>
      <c r="E87" s="391">
        <f>E88</f>
        <v>1100</v>
      </c>
      <c r="G87" s="138"/>
      <c r="O87" s="62"/>
      <c r="S87" s="138"/>
      <c r="T87" s="138"/>
    </row>
    <row r="88" spans="1:5" ht="25.5">
      <c r="A88" s="52" t="s">
        <v>55</v>
      </c>
      <c r="B88" s="28" t="s">
        <v>85</v>
      </c>
      <c r="C88" s="1" t="s">
        <v>745</v>
      </c>
      <c r="D88" s="54"/>
      <c r="E88" s="392">
        <f>E89</f>
        <v>1100</v>
      </c>
    </row>
    <row r="89" spans="1:5" ht="30.75" customHeight="1">
      <c r="A89" s="31" t="s">
        <v>268</v>
      </c>
      <c r="B89" s="28" t="s">
        <v>85</v>
      </c>
      <c r="C89" s="1" t="s">
        <v>745</v>
      </c>
      <c r="D89" s="36">
        <v>240</v>
      </c>
      <c r="E89" s="392">
        <v>1100</v>
      </c>
    </row>
    <row r="90" spans="1:20" s="92" customFormat="1" ht="14.25" hidden="1">
      <c r="A90" s="88" t="s">
        <v>190</v>
      </c>
      <c r="B90" s="91" t="s">
        <v>158</v>
      </c>
      <c r="C90" s="89"/>
      <c r="D90" s="89"/>
      <c r="E90" s="410">
        <f>E91</f>
        <v>0</v>
      </c>
      <c r="G90" s="143"/>
      <c r="O90" s="101"/>
      <c r="Q90" s="166"/>
      <c r="S90" s="143"/>
      <c r="T90" s="143"/>
    </row>
    <row r="91" spans="1:20" s="101" customFormat="1" ht="14.25" hidden="1">
      <c r="A91" s="88" t="s">
        <v>159</v>
      </c>
      <c r="B91" s="91" t="s">
        <v>160</v>
      </c>
      <c r="C91" s="89"/>
      <c r="D91" s="89"/>
      <c r="E91" s="410">
        <f>E92</f>
        <v>0</v>
      </c>
      <c r="G91" s="135"/>
      <c r="S91" s="135"/>
      <c r="T91" s="135"/>
    </row>
    <row r="92" spans="1:20" s="59" customFormat="1" ht="13.5" hidden="1">
      <c r="A92" s="23" t="s">
        <v>147</v>
      </c>
      <c r="B92" s="65" t="s">
        <v>160</v>
      </c>
      <c r="C92" s="40" t="s">
        <v>611</v>
      </c>
      <c r="D92" s="40"/>
      <c r="E92" s="412">
        <f>E93</f>
        <v>0</v>
      </c>
      <c r="G92" s="141"/>
      <c r="O92" s="18"/>
      <c r="S92" s="141"/>
      <c r="T92" s="141"/>
    </row>
    <row r="93" spans="1:20" s="59" customFormat="1" ht="13.5" hidden="1">
      <c r="A93" s="25" t="s">
        <v>114</v>
      </c>
      <c r="B93" s="65" t="s">
        <v>160</v>
      </c>
      <c r="C93" s="21" t="s">
        <v>610</v>
      </c>
      <c r="D93" s="21"/>
      <c r="E93" s="391">
        <f>E95</f>
        <v>0</v>
      </c>
      <c r="G93" s="141"/>
      <c r="O93" s="112"/>
      <c r="S93" s="141"/>
      <c r="T93" s="141"/>
    </row>
    <row r="94" spans="1:20" s="59" customFormat="1" ht="13.5" hidden="1">
      <c r="A94" s="25" t="s">
        <v>114</v>
      </c>
      <c r="B94" s="65" t="s">
        <v>160</v>
      </c>
      <c r="C94" s="21" t="s">
        <v>691</v>
      </c>
      <c r="D94" s="21"/>
      <c r="E94" s="391">
        <f>E95</f>
        <v>0</v>
      </c>
      <c r="G94" s="141"/>
      <c r="O94" s="112"/>
      <c r="S94" s="141"/>
      <c r="T94" s="141"/>
    </row>
    <row r="95" spans="1:20" s="19" customFormat="1" ht="30" customHeight="1" hidden="1">
      <c r="A95" s="46" t="s">
        <v>215</v>
      </c>
      <c r="B95" s="37" t="s">
        <v>160</v>
      </c>
      <c r="C95" s="36" t="s">
        <v>692</v>
      </c>
      <c r="D95" s="36"/>
      <c r="E95" s="413">
        <f>E96+E97+E98</f>
        <v>0</v>
      </c>
      <c r="G95" s="134"/>
      <c r="S95" s="134"/>
      <c r="T95" s="134"/>
    </row>
    <row r="96" spans="1:20" s="64" customFormat="1" ht="13.5" hidden="1">
      <c r="A96" s="39" t="s">
        <v>269</v>
      </c>
      <c r="B96" s="37" t="s">
        <v>160</v>
      </c>
      <c r="C96" s="36" t="s">
        <v>692</v>
      </c>
      <c r="D96" s="36">
        <v>120</v>
      </c>
      <c r="E96" s="413"/>
      <c r="G96" s="142"/>
      <c r="S96" s="142"/>
      <c r="T96" s="142"/>
    </row>
    <row r="97" spans="1:20" s="26" customFormat="1" ht="27" hidden="1">
      <c r="A97" s="33" t="s">
        <v>150</v>
      </c>
      <c r="B97" s="37" t="s">
        <v>160</v>
      </c>
      <c r="C97" s="36" t="s">
        <v>692</v>
      </c>
      <c r="D97" s="36">
        <v>122</v>
      </c>
      <c r="E97" s="413"/>
      <c r="G97" s="138"/>
      <c r="O97" s="62"/>
      <c r="S97" s="138"/>
      <c r="T97" s="138"/>
    </row>
    <row r="98" spans="1:20" s="29" customFormat="1" ht="30" customHeight="1" hidden="1">
      <c r="A98" s="31" t="s">
        <v>268</v>
      </c>
      <c r="B98" s="37" t="s">
        <v>160</v>
      </c>
      <c r="C98" s="36" t="s">
        <v>692</v>
      </c>
      <c r="D98" s="36">
        <v>240</v>
      </c>
      <c r="E98" s="413"/>
      <c r="G98" s="136"/>
      <c r="S98" s="136"/>
      <c r="T98" s="136"/>
    </row>
    <row r="99" spans="1:20" s="92" customFormat="1" ht="28.5">
      <c r="A99" s="88" t="s">
        <v>124</v>
      </c>
      <c r="B99" s="91" t="s">
        <v>123</v>
      </c>
      <c r="C99" s="89"/>
      <c r="D99" s="89"/>
      <c r="E99" s="410">
        <f>E100+E106+E112</f>
        <v>362.12</v>
      </c>
      <c r="G99" s="143"/>
      <c r="O99" s="101"/>
      <c r="S99" s="143"/>
      <c r="T99" s="143"/>
    </row>
    <row r="100" spans="1:20" s="101" customFormat="1" ht="42.75">
      <c r="A100" s="88" t="s">
        <v>125</v>
      </c>
      <c r="B100" s="91" t="s">
        <v>106</v>
      </c>
      <c r="C100" s="89"/>
      <c r="D100" s="89"/>
      <c r="E100" s="410">
        <f>E101</f>
        <v>110.62</v>
      </c>
      <c r="G100" s="135"/>
      <c r="S100" s="135"/>
      <c r="T100" s="135"/>
    </row>
    <row r="101" spans="1:20" s="29" customFormat="1" ht="25.5">
      <c r="A101" s="23" t="s">
        <v>179</v>
      </c>
      <c r="B101" s="65" t="s">
        <v>106</v>
      </c>
      <c r="C101" s="21" t="s">
        <v>697</v>
      </c>
      <c r="D101" s="21"/>
      <c r="E101" s="391">
        <f>E102</f>
        <v>110.62</v>
      </c>
      <c r="G101" s="136"/>
      <c r="S101" s="136"/>
      <c r="T101" s="136"/>
    </row>
    <row r="102" spans="1:20" s="26" customFormat="1" ht="51">
      <c r="A102" s="25" t="s">
        <v>180</v>
      </c>
      <c r="B102" s="65" t="s">
        <v>106</v>
      </c>
      <c r="C102" s="21" t="s">
        <v>703</v>
      </c>
      <c r="D102" s="21"/>
      <c r="E102" s="391">
        <f>E104</f>
        <v>110.62</v>
      </c>
      <c r="G102" s="138"/>
      <c r="O102" s="62"/>
      <c r="S102" s="138"/>
      <c r="T102" s="138"/>
    </row>
    <row r="103" spans="1:20" s="26" customFormat="1" ht="25.5">
      <c r="A103" s="47" t="s">
        <v>702</v>
      </c>
      <c r="B103" s="65" t="s">
        <v>106</v>
      </c>
      <c r="C103" s="21" t="s">
        <v>703</v>
      </c>
      <c r="D103" s="21"/>
      <c r="E103" s="391">
        <f>E104</f>
        <v>110.62</v>
      </c>
      <c r="G103" s="138"/>
      <c r="O103" s="62"/>
      <c r="S103" s="138"/>
      <c r="T103" s="138"/>
    </row>
    <row r="104" spans="1:20" s="29" customFormat="1" ht="51">
      <c r="A104" s="31" t="s">
        <v>56</v>
      </c>
      <c r="B104" s="66" t="s">
        <v>106</v>
      </c>
      <c r="C104" s="1" t="s">
        <v>704</v>
      </c>
      <c r="D104" s="1"/>
      <c r="E104" s="415">
        <f>E105</f>
        <v>110.62</v>
      </c>
      <c r="G104" s="136"/>
      <c r="S104" s="136"/>
      <c r="T104" s="136"/>
    </row>
    <row r="105" spans="1:20" s="29" customFormat="1" ht="26.25" customHeight="1">
      <c r="A105" s="31" t="s">
        <v>268</v>
      </c>
      <c r="B105" s="66" t="s">
        <v>106</v>
      </c>
      <c r="C105" s="1" t="s">
        <v>704</v>
      </c>
      <c r="D105" s="36">
        <v>240</v>
      </c>
      <c r="E105" s="415">
        <f>50.62+40+20</f>
        <v>110.62</v>
      </c>
      <c r="G105" s="136"/>
      <c r="S105" s="136"/>
      <c r="T105" s="136"/>
    </row>
    <row r="106" spans="1:20" s="99" customFormat="1" ht="15">
      <c r="A106" s="96" t="s">
        <v>140</v>
      </c>
      <c r="B106" s="95" t="s">
        <v>141</v>
      </c>
      <c r="C106" s="97"/>
      <c r="D106" s="98"/>
      <c r="E106" s="416">
        <f>E107</f>
        <v>64</v>
      </c>
      <c r="G106" s="144"/>
      <c r="O106" s="102"/>
      <c r="S106" s="144"/>
      <c r="T106" s="144"/>
    </row>
    <row r="107" spans="1:20" s="29" customFormat="1" ht="25.5">
      <c r="A107" s="23" t="s">
        <v>179</v>
      </c>
      <c r="B107" s="65" t="s">
        <v>141</v>
      </c>
      <c r="C107" s="21" t="s">
        <v>697</v>
      </c>
      <c r="D107" s="21"/>
      <c r="E107" s="391">
        <f>E110</f>
        <v>64</v>
      </c>
      <c r="G107" s="136"/>
      <c r="S107" s="136"/>
      <c r="T107" s="136"/>
    </row>
    <row r="108" spans="1:20" s="29" customFormat="1" ht="38.25">
      <c r="A108" s="23" t="s">
        <v>206</v>
      </c>
      <c r="B108" s="118" t="s">
        <v>141</v>
      </c>
      <c r="C108" s="119" t="s">
        <v>701</v>
      </c>
      <c r="D108" s="21"/>
      <c r="E108" s="391">
        <f>E110</f>
        <v>64</v>
      </c>
      <c r="G108" s="136"/>
      <c r="S108" s="136"/>
      <c r="T108" s="136"/>
    </row>
    <row r="109" spans="1:20" s="29" customFormat="1" ht="25.5">
      <c r="A109" s="47" t="s">
        <v>698</v>
      </c>
      <c r="B109" s="118" t="s">
        <v>141</v>
      </c>
      <c r="C109" s="119" t="s">
        <v>700</v>
      </c>
      <c r="D109" s="21"/>
      <c r="E109" s="391">
        <f>E110</f>
        <v>64</v>
      </c>
      <c r="G109" s="136"/>
      <c r="S109" s="136"/>
      <c r="T109" s="136"/>
    </row>
    <row r="110" spans="1:5" ht="25.5">
      <c r="A110" s="52" t="s">
        <v>474</v>
      </c>
      <c r="B110" s="45" t="s">
        <v>141</v>
      </c>
      <c r="C110" s="117" t="s">
        <v>699</v>
      </c>
      <c r="D110" s="55"/>
      <c r="E110" s="392">
        <f>E111</f>
        <v>64</v>
      </c>
    </row>
    <row r="111" spans="1:5" ht="25.5" customHeight="1">
      <c r="A111" s="31" t="s">
        <v>268</v>
      </c>
      <c r="B111" s="45" t="s">
        <v>141</v>
      </c>
      <c r="C111" s="117" t="s">
        <v>699</v>
      </c>
      <c r="D111" s="36">
        <v>240</v>
      </c>
      <c r="E111" s="392">
        <f>30+34</f>
        <v>64</v>
      </c>
    </row>
    <row r="112" spans="1:20" s="92" customFormat="1" ht="28.5">
      <c r="A112" s="94" t="s">
        <v>138</v>
      </c>
      <c r="B112" s="95" t="s">
        <v>139</v>
      </c>
      <c r="C112" s="89"/>
      <c r="D112" s="89"/>
      <c r="E112" s="410">
        <f>E113</f>
        <v>187.5</v>
      </c>
      <c r="G112" s="143"/>
      <c r="O112" s="101"/>
      <c r="S112" s="143"/>
      <c r="T112" s="143"/>
    </row>
    <row r="113" spans="1:20" s="29" customFormat="1" ht="25.5">
      <c r="A113" s="23" t="s">
        <v>179</v>
      </c>
      <c r="B113" s="65" t="s">
        <v>139</v>
      </c>
      <c r="C113" s="21" t="s">
        <v>697</v>
      </c>
      <c r="D113" s="21"/>
      <c r="E113" s="391">
        <f>E114</f>
        <v>187.5</v>
      </c>
      <c r="G113" s="136"/>
      <c r="S113" s="136"/>
      <c r="T113" s="136"/>
    </row>
    <row r="114" spans="1:20" s="26" customFormat="1" ht="51">
      <c r="A114" s="47" t="s">
        <v>181</v>
      </c>
      <c r="B114" s="48" t="s">
        <v>139</v>
      </c>
      <c r="C114" s="57" t="s">
        <v>696</v>
      </c>
      <c r="D114" s="56"/>
      <c r="E114" s="417">
        <f>E116</f>
        <v>187.5</v>
      </c>
      <c r="G114" s="138"/>
      <c r="O114" s="62"/>
      <c r="S114" s="138"/>
      <c r="T114" s="138"/>
    </row>
    <row r="115" spans="1:20" s="26" customFormat="1" ht="25.5">
      <c r="A115" s="47" t="s">
        <v>693</v>
      </c>
      <c r="B115" s="48" t="s">
        <v>139</v>
      </c>
      <c r="C115" s="57" t="s">
        <v>694</v>
      </c>
      <c r="D115" s="56"/>
      <c r="E115" s="417">
        <f>E116</f>
        <v>187.5</v>
      </c>
      <c r="G115" s="138"/>
      <c r="O115" s="62"/>
      <c r="S115" s="138"/>
      <c r="T115" s="138"/>
    </row>
    <row r="116" spans="1:20" s="62" customFormat="1" ht="25.5">
      <c r="A116" s="52" t="s">
        <v>57</v>
      </c>
      <c r="B116" s="45" t="s">
        <v>139</v>
      </c>
      <c r="C116" s="49" t="s">
        <v>695</v>
      </c>
      <c r="D116" s="56"/>
      <c r="E116" s="392">
        <f>E117</f>
        <v>187.5</v>
      </c>
      <c r="G116" s="145"/>
      <c r="S116" s="145"/>
      <c r="T116" s="145"/>
    </row>
    <row r="117" spans="1:20" s="62" customFormat="1" ht="25.5">
      <c r="A117" s="33" t="s">
        <v>81</v>
      </c>
      <c r="B117" s="45" t="s">
        <v>139</v>
      </c>
      <c r="C117" s="49" t="s">
        <v>695</v>
      </c>
      <c r="D117" s="44">
        <v>244</v>
      </c>
      <c r="E117" s="392">
        <v>187.5</v>
      </c>
      <c r="G117" s="145"/>
      <c r="S117" s="145"/>
      <c r="T117" s="145"/>
    </row>
    <row r="118" spans="1:20" s="92" customFormat="1" ht="15">
      <c r="A118" s="88" t="s">
        <v>127</v>
      </c>
      <c r="B118" s="91" t="s">
        <v>126</v>
      </c>
      <c r="C118" s="89"/>
      <c r="D118" s="89"/>
      <c r="E118" s="410">
        <f>E119+E151</f>
        <v>3303.6684500000006</v>
      </c>
      <c r="G118" s="143"/>
      <c r="O118" s="101"/>
      <c r="S118" s="143"/>
      <c r="T118" s="143"/>
    </row>
    <row r="119" spans="1:20" s="101" customFormat="1" ht="15">
      <c r="A119" s="96" t="s">
        <v>134</v>
      </c>
      <c r="B119" s="95" t="s">
        <v>135</v>
      </c>
      <c r="C119" s="97"/>
      <c r="D119" s="115"/>
      <c r="E119" s="416">
        <f>E120+E146</f>
        <v>2938.6684500000006</v>
      </c>
      <c r="G119" s="135"/>
      <c r="S119" s="135"/>
      <c r="T119" s="135"/>
    </row>
    <row r="120" spans="1:18" ht="25.5">
      <c r="A120" s="47" t="s">
        <v>182</v>
      </c>
      <c r="B120" s="48" t="s">
        <v>135</v>
      </c>
      <c r="C120" s="51" t="s">
        <v>716</v>
      </c>
      <c r="D120" s="54"/>
      <c r="E120" s="417">
        <f>E121+E137</f>
        <v>2938.6684500000006</v>
      </c>
      <c r="R120" s="161"/>
    </row>
    <row r="121" spans="1:20" s="59" customFormat="1" ht="51">
      <c r="A121" s="47" t="s">
        <v>183</v>
      </c>
      <c r="B121" s="48" t="s">
        <v>135</v>
      </c>
      <c r="C121" s="51" t="s">
        <v>685</v>
      </c>
      <c r="D121" s="53"/>
      <c r="E121" s="417">
        <f>E122</f>
        <v>2801.0494500000004</v>
      </c>
      <c r="G121" s="141"/>
      <c r="O121" s="18"/>
      <c r="S121" s="141"/>
      <c r="T121" s="141"/>
    </row>
    <row r="122" spans="1:20" s="59" customFormat="1" ht="38.25">
      <c r="A122" s="47" t="s">
        <v>718</v>
      </c>
      <c r="B122" s="48" t="s">
        <v>135</v>
      </c>
      <c r="C122" s="51" t="s">
        <v>686</v>
      </c>
      <c r="D122" s="53"/>
      <c r="E122" s="417">
        <f>E123+E125+E135+E127+E129</f>
        <v>2801.0494500000004</v>
      </c>
      <c r="G122" s="141"/>
      <c r="O122" s="18"/>
      <c r="S122" s="141"/>
      <c r="T122" s="141"/>
    </row>
    <row r="123" spans="1:20" s="59" customFormat="1" ht="26.25" hidden="1">
      <c r="A123" s="52" t="s">
        <v>719</v>
      </c>
      <c r="B123" s="45" t="s">
        <v>135</v>
      </c>
      <c r="C123" s="43" t="s">
        <v>683</v>
      </c>
      <c r="D123" s="53"/>
      <c r="E123" s="392">
        <f>E124</f>
        <v>0</v>
      </c>
      <c r="G123" s="141"/>
      <c r="O123" s="18"/>
      <c r="S123" s="141"/>
      <c r="T123" s="141"/>
    </row>
    <row r="124" spans="1:20" s="26" customFormat="1" ht="30" customHeight="1" hidden="1">
      <c r="A124" s="31" t="s">
        <v>268</v>
      </c>
      <c r="B124" s="45" t="s">
        <v>135</v>
      </c>
      <c r="C124" s="43" t="s">
        <v>683</v>
      </c>
      <c r="D124" s="44">
        <v>240</v>
      </c>
      <c r="E124" s="392"/>
      <c r="G124" s="138"/>
      <c r="O124" s="62"/>
      <c r="S124" s="138"/>
      <c r="T124" s="138"/>
    </row>
    <row r="125" spans="1:5" ht="26.25" hidden="1">
      <c r="A125" s="52" t="s">
        <v>719</v>
      </c>
      <c r="B125" s="45" t="s">
        <v>135</v>
      </c>
      <c r="C125" s="43" t="s">
        <v>684</v>
      </c>
      <c r="D125" s="54"/>
      <c r="E125" s="392">
        <f>E126</f>
        <v>0</v>
      </c>
    </row>
    <row r="126" spans="1:23" s="26" customFormat="1" ht="30" customHeight="1" hidden="1">
      <c r="A126" s="31" t="s">
        <v>268</v>
      </c>
      <c r="B126" s="45" t="s">
        <v>135</v>
      </c>
      <c r="C126" s="43" t="s">
        <v>684</v>
      </c>
      <c r="D126" s="44">
        <v>240</v>
      </c>
      <c r="E126" s="392"/>
      <c r="G126" s="138"/>
      <c r="O126" s="62"/>
      <c r="S126" s="138"/>
      <c r="T126" s="138"/>
      <c r="W126" s="26" t="s">
        <v>773</v>
      </c>
    </row>
    <row r="127" spans="1:5" ht="12.75">
      <c r="A127" s="52" t="s">
        <v>473</v>
      </c>
      <c r="B127" s="45" t="s">
        <v>135</v>
      </c>
      <c r="C127" s="43" t="s">
        <v>790</v>
      </c>
      <c r="D127" s="54"/>
      <c r="E127" s="392">
        <f>E128</f>
        <v>2745.9894500000005</v>
      </c>
    </row>
    <row r="128" spans="1:23" s="26" customFormat="1" ht="30" customHeight="1">
      <c r="A128" s="31" t="s">
        <v>268</v>
      </c>
      <c r="B128" s="45" t="s">
        <v>135</v>
      </c>
      <c r="C128" s="43" t="s">
        <v>790</v>
      </c>
      <c r="D128" s="44">
        <v>240</v>
      </c>
      <c r="E128" s="392">
        <f>5512.52-4109.72808-235.04247-E136+1633.3</f>
        <v>2745.9894500000005</v>
      </c>
      <c r="G128" s="138"/>
      <c r="O128" s="62"/>
      <c r="S128" s="138"/>
      <c r="T128" s="138"/>
      <c r="W128" s="26" t="s">
        <v>773</v>
      </c>
    </row>
    <row r="129" spans="1:20" s="29" customFormat="1" ht="13.5" hidden="1">
      <c r="A129" s="42" t="s">
        <v>811</v>
      </c>
      <c r="B129" s="66" t="s">
        <v>135</v>
      </c>
      <c r="C129" s="43" t="s">
        <v>812</v>
      </c>
      <c r="D129" s="44"/>
      <c r="E129" s="392">
        <f>E130</f>
        <v>0</v>
      </c>
      <c r="S129" s="136"/>
      <c r="T129" s="136"/>
    </row>
    <row r="130" spans="1:20" s="29" customFormat="1" ht="30" customHeight="1" hidden="1">
      <c r="A130" s="31" t="s">
        <v>268</v>
      </c>
      <c r="B130" s="66" t="s">
        <v>135</v>
      </c>
      <c r="C130" s="43" t="s">
        <v>812</v>
      </c>
      <c r="D130" s="36">
        <v>240</v>
      </c>
      <c r="E130" s="392"/>
      <c r="S130" s="136"/>
      <c r="T130" s="136"/>
    </row>
    <row r="131" spans="1:5" ht="26.25" hidden="1">
      <c r="A131" s="52" t="s">
        <v>239</v>
      </c>
      <c r="B131" s="45" t="s">
        <v>135</v>
      </c>
      <c r="C131" s="43" t="s">
        <v>238</v>
      </c>
      <c r="D131" s="54"/>
      <c r="E131" s="392">
        <f>E132</f>
        <v>0</v>
      </c>
    </row>
    <row r="132" spans="1:20" s="26" customFormat="1" ht="27" hidden="1">
      <c r="A132" s="33" t="s">
        <v>81</v>
      </c>
      <c r="B132" s="45" t="s">
        <v>135</v>
      </c>
      <c r="C132" s="43" t="s">
        <v>238</v>
      </c>
      <c r="D132" s="44">
        <v>244</v>
      </c>
      <c r="E132" s="392"/>
      <c r="G132" s="138"/>
      <c r="O132" s="62"/>
      <c r="S132" s="138"/>
      <c r="T132" s="138"/>
    </row>
    <row r="133" spans="1:5" ht="13.5" hidden="1">
      <c r="A133" s="52" t="s">
        <v>591</v>
      </c>
      <c r="B133" s="45" t="s">
        <v>135</v>
      </c>
      <c r="C133" s="43" t="s">
        <v>238</v>
      </c>
      <c r="D133" s="54"/>
      <c r="E133" s="392">
        <f>E134</f>
        <v>0</v>
      </c>
    </row>
    <row r="134" spans="1:20" s="26" customFormat="1" ht="27" hidden="1">
      <c r="A134" s="33" t="s">
        <v>81</v>
      </c>
      <c r="B134" s="45" t="s">
        <v>135</v>
      </c>
      <c r="C134" s="43" t="s">
        <v>590</v>
      </c>
      <c r="D134" s="44">
        <v>244</v>
      </c>
      <c r="E134" s="392"/>
      <c r="G134" s="138"/>
      <c r="O134" s="62"/>
      <c r="S134" s="138"/>
      <c r="T134" s="138"/>
    </row>
    <row r="135" spans="1:5" ht="25.5">
      <c r="A135" s="52" t="s">
        <v>720</v>
      </c>
      <c r="B135" s="45" t="s">
        <v>135</v>
      </c>
      <c r="C135" s="43" t="s">
        <v>717</v>
      </c>
      <c r="D135" s="54"/>
      <c r="E135" s="392">
        <f>E136</f>
        <v>55.06</v>
      </c>
    </row>
    <row r="136" spans="1:20" s="26" customFormat="1" ht="30" customHeight="1">
      <c r="A136" s="31" t="s">
        <v>268</v>
      </c>
      <c r="B136" s="45" t="s">
        <v>135</v>
      </c>
      <c r="C136" s="43" t="s">
        <v>717</v>
      </c>
      <c r="D136" s="44">
        <v>240</v>
      </c>
      <c r="E136" s="392">
        <f>150-94.94</f>
        <v>55.06</v>
      </c>
      <c r="G136" s="138"/>
      <c r="O136" s="62"/>
      <c r="S136" s="138"/>
      <c r="T136" s="138"/>
    </row>
    <row r="137" spans="1:5" ht="28.5" customHeight="1">
      <c r="A137" s="47" t="s">
        <v>182</v>
      </c>
      <c r="B137" s="48" t="s">
        <v>135</v>
      </c>
      <c r="C137" s="51" t="s">
        <v>716</v>
      </c>
      <c r="D137" s="54"/>
      <c r="E137" s="417">
        <f>E138</f>
        <v>137.61900000000003</v>
      </c>
    </row>
    <row r="138" spans="1:20" s="63" customFormat="1" ht="63.75">
      <c r="A138" s="47" t="s">
        <v>186</v>
      </c>
      <c r="B138" s="48" t="s">
        <v>135</v>
      </c>
      <c r="C138" s="51" t="s">
        <v>690</v>
      </c>
      <c r="D138" s="56"/>
      <c r="E138" s="417">
        <f>E140+E144</f>
        <v>137.61900000000003</v>
      </c>
      <c r="G138" s="140"/>
      <c r="O138" s="29"/>
      <c r="S138" s="140"/>
      <c r="T138" s="140"/>
    </row>
    <row r="139" spans="1:20" s="63" customFormat="1" ht="38.25">
      <c r="A139" s="47" t="s">
        <v>687</v>
      </c>
      <c r="B139" s="48" t="s">
        <v>135</v>
      </c>
      <c r="C139" s="51" t="s">
        <v>688</v>
      </c>
      <c r="D139" s="56"/>
      <c r="E139" s="417">
        <f>E140</f>
        <v>137.61900000000003</v>
      </c>
      <c r="G139" s="140"/>
      <c r="O139" s="29"/>
      <c r="S139" s="140"/>
      <c r="T139" s="140"/>
    </row>
    <row r="140" spans="1:5" ht="38.25">
      <c r="A140" s="52" t="s">
        <v>40</v>
      </c>
      <c r="B140" s="45" t="s">
        <v>135</v>
      </c>
      <c r="C140" s="43" t="s">
        <v>689</v>
      </c>
      <c r="D140" s="54"/>
      <c r="E140" s="392">
        <f>E141</f>
        <v>137.61900000000003</v>
      </c>
    </row>
    <row r="141" spans="1:5" ht="28.5" customHeight="1">
      <c r="A141" s="31" t="s">
        <v>268</v>
      </c>
      <c r="B141" s="45" t="s">
        <v>135</v>
      </c>
      <c r="C141" s="43" t="s">
        <v>689</v>
      </c>
      <c r="D141" s="36">
        <v>240</v>
      </c>
      <c r="E141" s="392">
        <f>500-362.381</f>
        <v>137.61900000000003</v>
      </c>
    </row>
    <row r="142" spans="1:20" s="63" customFormat="1" ht="55.5" customHeight="1" hidden="1">
      <c r="A142" s="52" t="s">
        <v>187</v>
      </c>
      <c r="B142" s="45" t="s">
        <v>135</v>
      </c>
      <c r="C142" s="43" t="s">
        <v>188</v>
      </c>
      <c r="D142" s="54"/>
      <c r="E142" s="392">
        <f>E143</f>
        <v>0</v>
      </c>
      <c r="G142" s="140"/>
      <c r="O142" s="155"/>
      <c r="S142" s="140"/>
      <c r="T142" s="140"/>
    </row>
    <row r="143" spans="1:20" s="63" customFormat="1" ht="26.25" customHeight="1" hidden="1">
      <c r="A143" s="31" t="s">
        <v>268</v>
      </c>
      <c r="B143" s="45" t="s">
        <v>135</v>
      </c>
      <c r="C143" s="43" t="s">
        <v>188</v>
      </c>
      <c r="D143" s="36">
        <v>240</v>
      </c>
      <c r="E143" s="392">
        <f>500+300-200-50-550</f>
        <v>0</v>
      </c>
      <c r="G143" s="140"/>
      <c r="O143" s="29"/>
      <c r="S143" s="140"/>
      <c r="T143" s="140"/>
    </row>
    <row r="144" spans="1:20" s="64" customFormat="1" ht="54.75" customHeight="1" hidden="1">
      <c r="A144" s="376" t="s">
        <v>308</v>
      </c>
      <c r="B144" s="37" t="s">
        <v>135</v>
      </c>
      <c r="C144" s="36" t="s">
        <v>307</v>
      </c>
      <c r="D144" s="36"/>
      <c r="E144" s="413">
        <f>E145</f>
        <v>0</v>
      </c>
      <c r="G144" s="142"/>
      <c r="S144" s="142"/>
      <c r="T144" s="142"/>
    </row>
    <row r="145" spans="1:20" s="64" customFormat="1" ht="18.75" customHeight="1" hidden="1">
      <c r="A145" s="3" t="s">
        <v>277</v>
      </c>
      <c r="B145" s="37" t="s">
        <v>135</v>
      </c>
      <c r="C145" s="36" t="s">
        <v>307</v>
      </c>
      <c r="D145" s="36">
        <v>610</v>
      </c>
      <c r="E145" s="413"/>
      <c r="G145" s="142"/>
      <c r="S145" s="142"/>
      <c r="T145" s="142"/>
    </row>
    <row r="146" spans="1:20" s="29" customFormat="1" ht="18.75" customHeight="1" hidden="1">
      <c r="A146" s="23" t="s">
        <v>147</v>
      </c>
      <c r="B146" s="48" t="s">
        <v>135</v>
      </c>
      <c r="C146" s="51" t="s">
        <v>111</v>
      </c>
      <c r="D146" s="40"/>
      <c r="E146" s="417">
        <f>E147+E149</f>
        <v>0</v>
      </c>
      <c r="S146" s="136"/>
      <c r="T146" s="136"/>
    </row>
    <row r="147" spans="1:20" s="63" customFormat="1" ht="30.75" customHeight="1" hidden="1">
      <c r="A147" s="52" t="s">
        <v>264</v>
      </c>
      <c r="B147" s="45" t="s">
        <v>135</v>
      </c>
      <c r="C147" s="43" t="s">
        <v>263</v>
      </c>
      <c r="D147" s="54"/>
      <c r="E147" s="392">
        <f>E148</f>
        <v>0</v>
      </c>
      <c r="G147" s="140"/>
      <c r="O147" s="155"/>
      <c r="S147" s="140"/>
      <c r="T147" s="140"/>
    </row>
    <row r="148" spans="1:20" s="63" customFormat="1" ht="28.5" customHeight="1" hidden="1">
      <c r="A148" s="31" t="s">
        <v>268</v>
      </c>
      <c r="B148" s="45" t="s">
        <v>135</v>
      </c>
      <c r="C148" s="43" t="s">
        <v>263</v>
      </c>
      <c r="D148" s="36">
        <v>240</v>
      </c>
      <c r="E148" s="392"/>
      <c r="G148" s="140"/>
      <c r="O148" s="29"/>
      <c r="S148" s="140"/>
      <c r="T148" s="140"/>
    </row>
    <row r="149" spans="1:20" s="29" customFormat="1" ht="13.5" hidden="1">
      <c r="A149" s="33" t="s">
        <v>227</v>
      </c>
      <c r="B149" s="45" t="s">
        <v>135</v>
      </c>
      <c r="C149" s="43" t="s">
        <v>226</v>
      </c>
      <c r="D149" s="44"/>
      <c r="E149" s="392">
        <f>E150</f>
        <v>0</v>
      </c>
      <c r="S149" s="136"/>
      <c r="T149" s="136"/>
    </row>
    <row r="150" spans="1:20" s="29" customFormat="1" ht="27" hidden="1">
      <c r="A150" s="33" t="s">
        <v>81</v>
      </c>
      <c r="B150" s="45" t="s">
        <v>135</v>
      </c>
      <c r="C150" s="43" t="s">
        <v>226</v>
      </c>
      <c r="D150" s="44">
        <v>244</v>
      </c>
      <c r="E150" s="392"/>
      <c r="S150" s="136"/>
      <c r="T150" s="136"/>
    </row>
    <row r="151" spans="1:20" s="92" customFormat="1" ht="15">
      <c r="A151" s="88" t="s">
        <v>76</v>
      </c>
      <c r="B151" s="91" t="s">
        <v>75</v>
      </c>
      <c r="C151" s="89"/>
      <c r="D151" s="89"/>
      <c r="E151" s="410">
        <f>E152+E157</f>
        <v>365</v>
      </c>
      <c r="G151" s="143"/>
      <c r="O151" s="101"/>
      <c r="S151" s="143"/>
      <c r="T151" s="143"/>
    </row>
    <row r="152" spans="1:20" s="29" customFormat="1" ht="25.5">
      <c r="A152" s="23" t="s">
        <v>147</v>
      </c>
      <c r="B152" s="65" t="s">
        <v>75</v>
      </c>
      <c r="C152" s="40" t="s">
        <v>611</v>
      </c>
      <c r="D152" s="40"/>
      <c r="E152" s="412">
        <f>E153</f>
        <v>355</v>
      </c>
      <c r="G152" s="136"/>
      <c r="S152" s="136"/>
      <c r="T152" s="136"/>
    </row>
    <row r="153" spans="1:20" s="26" customFormat="1" ht="25.5">
      <c r="A153" s="25" t="s">
        <v>114</v>
      </c>
      <c r="B153" s="20" t="s">
        <v>75</v>
      </c>
      <c r="C153" s="61" t="s">
        <v>610</v>
      </c>
      <c r="D153" s="61"/>
      <c r="E153" s="391">
        <f>E155</f>
        <v>355</v>
      </c>
      <c r="G153" s="138"/>
      <c r="O153" s="62"/>
      <c r="S153" s="138"/>
      <c r="T153" s="138"/>
    </row>
    <row r="154" spans="1:20" s="26" customFormat="1" ht="25.5">
      <c r="A154" s="25" t="s">
        <v>114</v>
      </c>
      <c r="B154" s="20" t="s">
        <v>75</v>
      </c>
      <c r="C154" s="61" t="s">
        <v>609</v>
      </c>
      <c r="D154" s="61"/>
      <c r="E154" s="391">
        <f>E155</f>
        <v>355</v>
      </c>
      <c r="G154" s="138"/>
      <c r="O154" s="62"/>
      <c r="S154" s="138"/>
      <c r="T154" s="138"/>
    </row>
    <row r="155" spans="1:20" s="29" customFormat="1" ht="25.5">
      <c r="A155" s="31" t="s">
        <v>189</v>
      </c>
      <c r="B155" s="66" t="s">
        <v>75</v>
      </c>
      <c r="C155" s="1" t="s">
        <v>682</v>
      </c>
      <c r="D155" s="1"/>
      <c r="E155" s="415">
        <f>E156</f>
        <v>355</v>
      </c>
      <c r="G155" s="136"/>
      <c r="S155" s="136"/>
      <c r="T155" s="136"/>
    </row>
    <row r="156" spans="1:20" s="29" customFormat="1" ht="27.75" customHeight="1">
      <c r="A156" s="31" t="s">
        <v>268</v>
      </c>
      <c r="B156" s="66" t="s">
        <v>75</v>
      </c>
      <c r="C156" s="1" t="s">
        <v>682</v>
      </c>
      <c r="D156" s="36">
        <v>240</v>
      </c>
      <c r="E156" s="415">
        <f>350+55-50</f>
        <v>355</v>
      </c>
      <c r="G156" s="136"/>
      <c r="S156" s="136"/>
      <c r="T156" s="136"/>
    </row>
    <row r="157" spans="1:20" s="26" customFormat="1" ht="38.25">
      <c r="A157" s="25" t="s">
        <v>291</v>
      </c>
      <c r="B157" s="20" t="s">
        <v>75</v>
      </c>
      <c r="C157" s="61" t="s">
        <v>681</v>
      </c>
      <c r="D157" s="61"/>
      <c r="E157" s="391">
        <f>E160</f>
        <v>10</v>
      </c>
      <c r="G157" s="138"/>
      <c r="O157" s="62"/>
      <c r="S157" s="138"/>
      <c r="T157" s="138"/>
    </row>
    <row r="158" spans="1:20" s="26" customFormat="1" ht="63.75">
      <c r="A158" s="25" t="s">
        <v>297</v>
      </c>
      <c r="B158" s="65" t="s">
        <v>75</v>
      </c>
      <c r="C158" s="61" t="s">
        <v>678</v>
      </c>
      <c r="D158" s="61"/>
      <c r="E158" s="391">
        <f>E159</f>
        <v>10</v>
      </c>
      <c r="G158" s="138"/>
      <c r="O158" s="62"/>
      <c r="S158" s="138"/>
      <c r="T158" s="138"/>
    </row>
    <row r="159" spans="1:20" s="26" customFormat="1" ht="15.75" customHeight="1">
      <c r="A159" s="25" t="s">
        <v>677</v>
      </c>
      <c r="B159" s="65" t="s">
        <v>75</v>
      </c>
      <c r="C159" s="61" t="s">
        <v>679</v>
      </c>
      <c r="D159" s="61"/>
      <c r="E159" s="391">
        <f>E160</f>
        <v>10</v>
      </c>
      <c r="G159" s="138"/>
      <c r="O159" s="62"/>
      <c r="S159" s="138"/>
      <c r="T159" s="138"/>
    </row>
    <row r="160" spans="1:20" s="29" customFormat="1" ht="25.5">
      <c r="A160" s="31" t="s">
        <v>292</v>
      </c>
      <c r="B160" s="66" t="s">
        <v>75</v>
      </c>
      <c r="C160" s="1" t="s">
        <v>680</v>
      </c>
      <c r="D160" s="1"/>
      <c r="E160" s="415">
        <f>E161</f>
        <v>10</v>
      </c>
      <c r="G160" s="136"/>
      <c r="S160" s="136"/>
      <c r="T160" s="136"/>
    </row>
    <row r="161" spans="1:20" s="29" customFormat="1" ht="27.75" customHeight="1">
      <c r="A161" s="31" t="s">
        <v>268</v>
      </c>
      <c r="B161" s="66" t="s">
        <v>75</v>
      </c>
      <c r="C161" s="1" t="s">
        <v>680</v>
      </c>
      <c r="D161" s="36">
        <v>240</v>
      </c>
      <c r="E161" s="415">
        <v>10</v>
      </c>
      <c r="G161" s="136"/>
      <c r="S161" s="136"/>
      <c r="T161" s="136"/>
    </row>
    <row r="162" spans="1:20" s="92" customFormat="1" ht="15">
      <c r="A162" s="124" t="s">
        <v>145</v>
      </c>
      <c r="B162" s="91" t="s">
        <v>117</v>
      </c>
      <c r="C162" s="89"/>
      <c r="D162" s="89"/>
      <c r="E162" s="410">
        <f>E163+E199+E237</f>
        <v>43271.18857</v>
      </c>
      <c r="G162" s="143"/>
      <c r="O162" s="101"/>
      <c r="S162" s="143"/>
      <c r="T162" s="143"/>
    </row>
    <row r="163" spans="1:20" s="101" customFormat="1" ht="15">
      <c r="A163" s="124" t="s">
        <v>68</v>
      </c>
      <c r="B163" s="91" t="s">
        <v>67</v>
      </c>
      <c r="C163" s="89"/>
      <c r="D163" s="89"/>
      <c r="E163" s="410">
        <f>E164+E173+E180</f>
        <v>18351.23198</v>
      </c>
      <c r="G163" s="135"/>
      <c r="S163" s="135"/>
      <c r="T163" s="135"/>
    </row>
    <row r="164" spans="1:20" s="29" customFormat="1" ht="25.5">
      <c r="A164" s="23" t="s">
        <v>147</v>
      </c>
      <c r="B164" s="65" t="s">
        <v>67</v>
      </c>
      <c r="C164" s="40" t="s">
        <v>611</v>
      </c>
      <c r="D164" s="40"/>
      <c r="E164" s="412">
        <f>E165</f>
        <v>1820</v>
      </c>
      <c r="G164" s="136"/>
      <c r="Q164" s="168"/>
      <c r="S164" s="136"/>
      <c r="T164" s="136"/>
    </row>
    <row r="165" spans="1:20" s="19" customFormat="1" ht="25.5">
      <c r="A165" s="25" t="s">
        <v>114</v>
      </c>
      <c r="B165" s="65" t="s">
        <v>67</v>
      </c>
      <c r="C165" s="21" t="s">
        <v>610</v>
      </c>
      <c r="D165" s="21"/>
      <c r="E165" s="391">
        <f>E167+E169+E171</f>
        <v>1820</v>
      </c>
      <c r="G165" s="134"/>
      <c r="S165" s="134"/>
      <c r="T165" s="134"/>
    </row>
    <row r="166" spans="1:20" s="19" customFormat="1" ht="25.5">
      <c r="A166" s="25" t="s">
        <v>114</v>
      </c>
      <c r="B166" s="65" t="s">
        <v>67</v>
      </c>
      <c r="C166" s="119" t="s">
        <v>609</v>
      </c>
      <c r="D166" s="21"/>
      <c r="E166" s="391">
        <f>E167+E169</f>
        <v>1820</v>
      </c>
      <c r="G166" s="134"/>
      <c r="S166" s="134"/>
      <c r="T166" s="134"/>
    </row>
    <row r="167" spans="1:5" ht="38.25">
      <c r="A167" s="87" t="s">
        <v>832</v>
      </c>
      <c r="B167" s="66" t="s">
        <v>67</v>
      </c>
      <c r="C167" s="43" t="s">
        <v>675</v>
      </c>
      <c r="D167" s="54"/>
      <c r="E167" s="392">
        <f>E168</f>
        <v>920</v>
      </c>
    </row>
    <row r="168" spans="1:5" ht="27" customHeight="1">
      <c r="A168" s="31" t="s">
        <v>268</v>
      </c>
      <c r="B168" s="66" t="s">
        <v>67</v>
      </c>
      <c r="C168" s="43" t="s">
        <v>675</v>
      </c>
      <c r="D168" s="36">
        <v>240</v>
      </c>
      <c r="E168" s="392">
        <v>920</v>
      </c>
    </row>
    <row r="169" spans="1:5" ht="25.5">
      <c r="A169" s="3" t="s">
        <v>444</v>
      </c>
      <c r="B169" s="66" t="s">
        <v>67</v>
      </c>
      <c r="C169" s="43" t="s">
        <v>676</v>
      </c>
      <c r="D169" s="116"/>
      <c r="E169" s="392">
        <f>E170</f>
        <v>900</v>
      </c>
    </row>
    <row r="170" spans="1:20" s="29" customFormat="1" ht="27.75" customHeight="1">
      <c r="A170" s="31" t="s">
        <v>268</v>
      </c>
      <c r="B170" s="66" t="s">
        <v>67</v>
      </c>
      <c r="C170" s="43" t="s">
        <v>676</v>
      </c>
      <c r="D170" s="36">
        <v>240</v>
      </c>
      <c r="E170" s="415">
        <v>900</v>
      </c>
      <c r="G170" s="136"/>
      <c r="S170" s="136"/>
      <c r="T170" s="136"/>
    </row>
    <row r="171" spans="1:5" ht="39" hidden="1">
      <c r="A171" s="3" t="s">
        <v>221</v>
      </c>
      <c r="B171" s="66" t="s">
        <v>67</v>
      </c>
      <c r="C171" s="43" t="s">
        <v>219</v>
      </c>
      <c r="D171" s="116"/>
      <c r="E171" s="392">
        <f>E172</f>
        <v>0</v>
      </c>
    </row>
    <row r="172" spans="1:20" s="29" customFormat="1" ht="26.25" hidden="1">
      <c r="A172" s="3" t="s">
        <v>70</v>
      </c>
      <c r="B172" s="66" t="s">
        <v>67</v>
      </c>
      <c r="C172" s="43" t="s">
        <v>219</v>
      </c>
      <c r="D172" s="1" t="s">
        <v>69</v>
      </c>
      <c r="E172" s="415"/>
      <c r="G172" s="136"/>
      <c r="S172" s="136"/>
      <c r="T172" s="136"/>
    </row>
    <row r="173" spans="1:20" s="59" customFormat="1" ht="38.25">
      <c r="A173" s="23" t="s">
        <v>860</v>
      </c>
      <c r="B173" s="20" t="s">
        <v>67</v>
      </c>
      <c r="C173" s="21" t="s">
        <v>653</v>
      </c>
      <c r="D173" s="21"/>
      <c r="E173" s="391">
        <f>E174</f>
        <v>1265</v>
      </c>
      <c r="G173" s="141"/>
      <c r="O173" s="18"/>
      <c r="S173" s="141"/>
      <c r="T173" s="141"/>
    </row>
    <row r="174" spans="1:20" s="68" customFormat="1" ht="76.5">
      <c r="A174" s="108" t="s">
        <v>445</v>
      </c>
      <c r="B174" s="20" t="s">
        <v>67</v>
      </c>
      <c r="C174" s="21" t="s">
        <v>674</v>
      </c>
      <c r="D174" s="21"/>
      <c r="E174" s="391">
        <f>E176</f>
        <v>1265</v>
      </c>
      <c r="G174" s="146"/>
      <c r="O174" s="19"/>
      <c r="S174" s="146"/>
      <c r="T174" s="146"/>
    </row>
    <row r="175" spans="1:20" s="68" customFormat="1" ht="25.5">
      <c r="A175" s="25" t="s">
        <v>672</v>
      </c>
      <c r="B175" s="65" t="s">
        <v>67</v>
      </c>
      <c r="C175" s="119" t="s">
        <v>673</v>
      </c>
      <c r="D175" s="21"/>
      <c r="E175" s="391">
        <f>E176</f>
        <v>1265</v>
      </c>
      <c r="G175" s="146"/>
      <c r="O175" s="19"/>
      <c r="S175" s="146"/>
      <c r="T175" s="146"/>
    </row>
    <row r="176" spans="1:20" s="68" customFormat="1" ht="25.5">
      <c r="A176" s="30" t="s">
        <v>446</v>
      </c>
      <c r="B176" s="66" t="s">
        <v>67</v>
      </c>
      <c r="C176" s="117" t="s">
        <v>671</v>
      </c>
      <c r="D176" s="1"/>
      <c r="E176" s="415">
        <f>E177</f>
        <v>1265</v>
      </c>
      <c r="G176" s="146"/>
      <c r="O176" s="19"/>
      <c r="S176" s="146"/>
      <c r="T176" s="146"/>
    </row>
    <row r="177" spans="1:20" s="67" customFormat="1" ht="15.75" customHeight="1">
      <c r="A177" s="31" t="s">
        <v>268</v>
      </c>
      <c r="B177" s="66" t="s">
        <v>67</v>
      </c>
      <c r="C177" s="117" t="s">
        <v>671</v>
      </c>
      <c r="D177" s="44">
        <v>240</v>
      </c>
      <c r="E177" s="392">
        <f>375+350+210+180+50+100</f>
        <v>1265</v>
      </c>
      <c r="G177" s="147"/>
      <c r="O177" s="159"/>
      <c r="S177" s="147"/>
      <c r="T177" s="147"/>
    </row>
    <row r="178" spans="1:20" s="68" customFormat="1" ht="66" hidden="1">
      <c r="A178" s="30" t="s">
        <v>220</v>
      </c>
      <c r="B178" s="66" t="s">
        <v>67</v>
      </c>
      <c r="C178" s="117" t="s">
        <v>196</v>
      </c>
      <c r="D178" s="1"/>
      <c r="E178" s="415">
        <f>E179</f>
        <v>0</v>
      </c>
      <c r="G178" s="146"/>
      <c r="O178" s="19"/>
      <c r="S178" s="146"/>
      <c r="T178" s="146"/>
    </row>
    <row r="179" spans="1:20" s="67" customFormat="1" ht="15.75" customHeight="1" hidden="1">
      <c r="A179" s="31" t="s">
        <v>268</v>
      </c>
      <c r="B179" s="66" t="s">
        <v>67</v>
      </c>
      <c r="C179" s="117" t="s">
        <v>196</v>
      </c>
      <c r="D179" s="44">
        <v>240</v>
      </c>
      <c r="E179" s="392"/>
      <c r="G179" s="147"/>
      <c r="O179" s="159"/>
      <c r="S179" s="147"/>
      <c r="T179" s="147"/>
    </row>
    <row r="180" spans="1:20" s="63" customFormat="1" ht="51">
      <c r="A180" s="47" t="s">
        <v>193</v>
      </c>
      <c r="B180" s="65" t="s">
        <v>67</v>
      </c>
      <c r="C180" s="48" t="s">
        <v>634</v>
      </c>
      <c r="D180" s="50"/>
      <c r="E180" s="417">
        <f>E181+E193</f>
        <v>15266.23198</v>
      </c>
      <c r="G180" s="140"/>
      <c r="O180" s="29"/>
      <c r="S180" s="140"/>
      <c r="T180" s="140"/>
    </row>
    <row r="181" spans="1:20" s="59" customFormat="1" ht="102">
      <c r="A181" s="47" t="s">
        <v>710</v>
      </c>
      <c r="B181" s="65" t="s">
        <v>67</v>
      </c>
      <c r="C181" s="51" t="s">
        <v>670</v>
      </c>
      <c r="D181" s="53"/>
      <c r="E181" s="417">
        <f>E183+E185+E191</f>
        <v>14947.23198</v>
      </c>
      <c r="G181" s="141"/>
      <c r="O181" s="18"/>
      <c r="S181" s="141"/>
      <c r="T181" s="141"/>
    </row>
    <row r="182" spans="1:20" s="59" customFormat="1" ht="26.25" hidden="1">
      <c r="A182" s="25" t="s">
        <v>667</v>
      </c>
      <c r="B182" s="65" t="s">
        <v>67</v>
      </c>
      <c r="C182" s="51" t="s">
        <v>668</v>
      </c>
      <c r="D182" s="383"/>
      <c r="E182" s="417">
        <f>E183</f>
        <v>0</v>
      </c>
      <c r="G182" s="141"/>
      <c r="H182" s="141"/>
      <c r="S182" s="141"/>
      <c r="T182" s="141"/>
    </row>
    <row r="183" spans="1:20" s="59" customFormat="1" ht="105" hidden="1">
      <c r="A183" s="52" t="s">
        <v>194</v>
      </c>
      <c r="B183" s="66" t="s">
        <v>67</v>
      </c>
      <c r="C183" s="43" t="s">
        <v>735</v>
      </c>
      <c r="D183" s="53"/>
      <c r="E183" s="417">
        <f>E184</f>
        <v>0</v>
      </c>
      <c r="G183" s="141"/>
      <c r="O183" s="18"/>
      <c r="S183" s="141"/>
      <c r="T183" s="141"/>
    </row>
    <row r="184" spans="1:8" ht="13.5" hidden="1">
      <c r="A184" s="33" t="s">
        <v>274</v>
      </c>
      <c r="B184" s="66" t="s">
        <v>67</v>
      </c>
      <c r="C184" s="43" t="s">
        <v>735</v>
      </c>
      <c r="D184" s="44">
        <v>410</v>
      </c>
      <c r="E184" s="392"/>
      <c r="H184" s="131"/>
    </row>
    <row r="185" spans="1:5" ht="38.25">
      <c r="A185" s="126" t="s">
        <v>41</v>
      </c>
      <c r="B185" s="127" t="s">
        <v>67</v>
      </c>
      <c r="C185" s="128" t="s">
        <v>736</v>
      </c>
      <c r="D185" s="129"/>
      <c r="E185" s="418">
        <f>E186+E188</f>
        <v>2147.23198</v>
      </c>
    </row>
    <row r="186" spans="1:5" ht="118.5" hidden="1">
      <c r="A186" s="52" t="s">
        <v>222</v>
      </c>
      <c r="B186" s="66" t="s">
        <v>67</v>
      </c>
      <c r="C186" s="43" t="s">
        <v>736</v>
      </c>
      <c r="D186" s="54"/>
      <c r="E186" s="392">
        <f>E187</f>
        <v>0</v>
      </c>
    </row>
    <row r="187" spans="1:8" ht="13.5" hidden="1">
      <c r="A187" s="33" t="s">
        <v>274</v>
      </c>
      <c r="B187" s="66" t="s">
        <v>67</v>
      </c>
      <c r="C187" s="43" t="s">
        <v>736</v>
      </c>
      <c r="D187" s="44">
        <v>410</v>
      </c>
      <c r="E187" s="392"/>
      <c r="H187" s="131"/>
    </row>
    <row r="188" spans="1:9" ht="38.25">
      <c r="A188" s="52" t="s">
        <v>41</v>
      </c>
      <c r="B188" s="66" t="s">
        <v>67</v>
      </c>
      <c r="C188" s="43" t="s">
        <v>748</v>
      </c>
      <c r="D188" s="54"/>
      <c r="E188" s="392">
        <f>E189</f>
        <v>2147.23198</v>
      </c>
      <c r="I188" s="150"/>
    </row>
    <row r="189" spans="1:8" ht="12.75">
      <c r="A189" s="33" t="s">
        <v>274</v>
      </c>
      <c r="B189" s="66" t="s">
        <v>67</v>
      </c>
      <c r="C189" s="43" t="s">
        <v>748</v>
      </c>
      <c r="D189" s="44">
        <v>410</v>
      </c>
      <c r="E189" s="392">
        <v>2147.23198</v>
      </c>
      <c r="H189" s="131"/>
    </row>
    <row r="190" spans="1:20" s="59" customFormat="1" ht="26.25" hidden="1">
      <c r="A190" s="25" t="s">
        <v>667</v>
      </c>
      <c r="B190" s="65" t="s">
        <v>67</v>
      </c>
      <c r="C190" s="51" t="s">
        <v>668</v>
      </c>
      <c r="D190" s="383"/>
      <c r="E190" s="417">
        <f>E191</f>
        <v>12800</v>
      </c>
      <c r="G190" s="141"/>
      <c r="H190" s="141"/>
      <c r="S190" s="141"/>
      <c r="T190" s="141"/>
    </row>
    <row r="191" spans="1:20" s="63" customFormat="1" ht="39" customHeight="1">
      <c r="A191" s="52" t="s">
        <v>447</v>
      </c>
      <c r="B191" s="66" t="s">
        <v>67</v>
      </c>
      <c r="C191" s="43" t="s">
        <v>669</v>
      </c>
      <c r="D191" s="54"/>
      <c r="E191" s="392">
        <f>E192</f>
        <v>12800</v>
      </c>
      <c r="G191" s="140"/>
      <c r="O191" s="29"/>
      <c r="S191" s="140"/>
      <c r="T191" s="140"/>
    </row>
    <row r="192" spans="1:20" s="59" customFormat="1" ht="14.25" customHeight="1">
      <c r="A192" s="3" t="s">
        <v>273</v>
      </c>
      <c r="B192" s="66" t="s">
        <v>67</v>
      </c>
      <c r="C192" s="43" t="s">
        <v>669</v>
      </c>
      <c r="D192" s="44">
        <v>410</v>
      </c>
      <c r="E192" s="392">
        <v>12800</v>
      </c>
      <c r="G192" s="141"/>
      <c r="H192" s="141"/>
      <c r="O192" s="18"/>
      <c r="S192" s="141"/>
      <c r="T192" s="141"/>
    </row>
    <row r="193" spans="1:20" s="59" customFormat="1" ht="76.5">
      <c r="A193" s="47" t="s">
        <v>448</v>
      </c>
      <c r="B193" s="65" t="s">
        <v>67</v>
      </c>
      <c r="C193" s="51" t="s">
        <v>449</v>
      </c>
      <c r="D193" s="53"/>
      <c r="E193" s="417">
        <f>E195+E197</f>
        <v>319</v>
      </c>
      <c r="O193" s="18"/>
      <c r="S193" s="141"/>
      <c r="T193" s="141"/>
    </row>
    <row r="194" spans="1:20" s="59" customFormat="1" ht="38.25">
      <c r="A194" s="25" t="s">
        <v>854</v>
      </c>
      <c r="B194" s="65" t="s">
        <v>67</v>
      </c>
      <c r="C194" s="21" t="s">
        <v>853</v>
      </c>
      <c r="D194" s="53"/>
      <c r="E194" s="417">
        <f>E195</f>
        <v>319</v>
      </c>
      <c r="S194" s="141"/>
      <c r="T194" s="141"/>
    </row>
    <row r="195" spans="1:20" s="59" customFormat="1" ht="38.25">
      <c r="A195" s="52" t="s">
        <v>450</v>
      </c>
      <c r="B195" s="66" t="s">
        <v>67</v>
      </c>
      <c r="C195" s="1" t="s">
        <v>853</v>
      </c>
      <c r="D195" s="53"/>
      <c r="E195" s="417">
        <f>E196</f>
        <v>319</v>
      </c>
      <c r="O195" s="18"/>
      <c r="S195" s="141"/>
      <c r="T195" s="141"/>
    </row>
    <row r="196" spans="1:7" ht="15" customHeight="1">
      <c r="A196" s="3" t="s">
        <v>273</v>
      </c>
      <c r="B196" s="66" t="s">
        <v>67</v>
      </c>
      <c r="C196" s="1" t="s">
        <v>853</v>
      </c>
      <c r="D196" s="44">
        <v>410</v>
      </c>
      <c r="E196" s="392">
        <v>319</v>
      </c>
      <c r="G196" s="18"/>
    </row>
    <row r="197" spans="1:20" s="59" customFormat="1" ht="39" hidden="1">
      <c r="A197" s="52" t="s">
        <v>252</v>
      </c>
      <c r="B197" s="66" t="s">
        <v>67</v>
      </c>
      <c r="C197" s="43" t="s">
        <v>251</v>
      </c>
      <c r="D197" s="53"/>
      <c r="E197" s="417">
        <f>E198</f>
        <v>0</v>
      </c>
      <c r="O197" s="18"/>
      <c r="S197" s="141"/>
      <c r="T197" s="141"/>
    </row>
    <row r="198" spans="1:7" ht="26.25" hidden="1">
      <c r="A198" s="3" t="s">
        <v>70</v>
      </c>
      <c r="B198" s="66" t="s">
        <v>67</v>
      </c>
      <c r="C198" s="43" t="s">
        <v>251</v>
      </c>
      <c r="D198" s="44">
        <v>414</v>
      </c>
      <c r="E198" s="392">
        <v>0</v>
      </c>
      <c r="G198" s="18"/>
    </row>
    <row r="199" spans="1:20" s="102" customFormat="1" ht="15">
      <c r="A199" s="124" t="s">
        <v>105</v>
      </c>
      <c r="B199" s="91" t="s">
        <v>104</v>
      </c>
      <c r="C199" s="89"/>
      <c r="D199" s="89"/>
      <c r="E199" s="410">
        <f>E200+E213</f>
        <v>3045.38659</v>
      </c>
      <c r="G199" s="148"/>
      <c r="H199" s="149"/>
      <c r="S199" s="148"/>
      <c r="T199" s="148"/>
    </row>
    <row r="200" spans="1:5" ht="25.5">
      <c r="A200" s="23" t="s">
        <v>147</v>
      </c>
      <c r="B200" s="65" t="s">
        <v>104</v>
      </c>
      <c r="C200" s="40" t="s">
        <v>611</v>
      </c>
      <c r="D200" s="40"/>
      <c r="E200" s="412">
        <f>E201</f>
        <v>2269.95</v>
      </c>
    </row>
    <row r="201" spans="1:5" ht="25.5">
      <c r="A201" s="25" t="s">
        <v>114</v>
      </c>
      <c r="B201" s="65" t="s">
        <v>104</v>
      </c>
      <c r="C201" s="21" t="s">
        <v>610</v>
      </c>
      <c r="D201" s="21"/>
      <c r="E201" s="391">
        <f>E205+E207+E209+E202+E211</f>
        <v>2269.95</v>
      </c>
    </row>
    <row r="202" spans="1:5" ht="26.25" hidden="1">
      <c r="A202" s="87" t="s">
        <v>261</v>
      </c>
      <c r="B202" s="66" t="s">
        <v>104</v>
      </c>
      <c r="C202" s="43" t="s">
        <v>195</v>
      </c>
      <c r="D202" s="54"/>
      <c r="E202" s="392">
        <f>E203</f>
        <v>0</v>
      </c>
    </row>
    <row r="203" spans="1:5" ht="31.5" customHeight="1" hidden="1">
      <c r="A203" s="31" t="s">
        <v>268</v>
      </c>
      <c r="B203" s="66" t="s">
        <v>104</v>
      </c>
      <c r="C203" s="43" t="s">
        <v>195</v>
      </c>
      <c r="D203" s="36">
        <v>240</v>
      </c>
      <c r="E203" s="392"/>
    </row>
    <row r="204" spans="1:5" ht="14.25" customHeight="1">
      <c r="A204" s="25" t="s">
        <v>114</v>
      </c>
      <c r="B204" s="65" t="s">
        <v>104</v>
      </c>
      <c r="C204" s="51" t="s">
        <v>609</v>
      </c>
      <c r="D204" s="36"/>
      <c r="E204" s="392">
        <f>E205+E207</f>
        <v>2269.95</v>
      </c>
    </row>
    <row r="205" spans="1:8" ht="12.75">
      <c r="A205" s="3" t="s">
        <v>451</v>
      </c>
      <c r="B205" s="66" t="s">
        <v>104</v>
      </c>
      <c r="C205" s="43" t="s">
        <v>665</v>
      </c>
      <c r="D205" s="44"/>
      <c r="E205" s="392">
        <f>E206</f>
        <v>1000</v>
      </c>
      <c r="H205" s="112"/>
    </row>
    <row r="206" spans="1:5" ht="25.5">
      <c r="A206" s="31" t="s">
        <v>77</v>
      </c>
      <c r="B206" s="66" t="s">
        <v>104</v>
      </c>
      <c r="C206" s="43" t="s">
        <v>665</v>
      </c>
      <c r="D206" s="44">
        <v>810</v>
      </c>
      <c r="E206" s="392">
        <f>1100-100</f>
        <v>1000</v>
      </c>
    </row>
    <row r="207" spans="1:20" s="67" customFormat="1" ht="25.5">
      <c r="A207" s="156" t="s">
        <v>452</v>
      </c>
      <c r="B207" s="28" t="s">
        <v>104</v>
      </c>
      <c r="C207" s="1" t="s">
        <v>666</v>
      </c>
      <c r="D207" s="116"/>
      <c r="E207" s="392">
        <f>E208</f>
        <v>1269.95</v>
      </c>
      <c r="O207" s="159"/>
      <c r="Q207" s="169"/>
      <c r="S207" s="147"/>
      <c r="T207" s="147"/>
    </row>
    <row r="208" spans="1:20" s="67" customFormat="1" ht="29.25" customHeight="1">
      <c r="A208" s="31" t="s">
        <v>268</v>
      </c>
      <c r="B208" s="28" t="s">
        <v>104</v>
      </c>
      <c r="C208" s="1" t="s">
        <v>666</v>
      </c>
      <c r="D208" s="36">
        <v>240</v>
      </c>
      <c r="E208" s="392">
        <v>1269.95</v>
      </c>
      <c r="O208" s="159"/>
      <c r="S208" s="147"/>
      <c r="T208" s="147"/>
    </row>
    <row r="209" spans="1:20" s="67" customFormat="1" ht="26.25" hidden="1">
      <c r="A209" s="156" t="s">
        <v>255</v>
      </c>
      <c r="B209" s="28" t="s">
        <v>104</v>
      </c>
      <c r="C209" s="1" t="s">
        <v>256</v>
      </c>
      <c r="D209" s="116"/>
      <c r="E209" s="392">
        <f>E210</f>
        <v>0</v>
      </c>
      <c r="O209" s="159"/>
      <c r="S209" s="147"/>
      <c r="T209" s="147"/>
    </row>
    <row r="210" spans="1:20" s="67" customFormat="1" ht="26.25" hidden="1">
      <c r="A210" s="33" t="s">
        <v>81</v>
      </c>
      <c r="B210" s="28" t="s">
        <v>104</v>
      </c>
      <c r="C210" s="1" t="s">
        <v>256</v>
      </c>
      <c r="D210" s="116">
        <v>244</v>
      </c>
      <c r="E210" s="392"/>
      <c r="O210" s="159"/>
      <c r="S210" s="147"/>
      <c r="T210" s="147"/>
    </row>
    <row r="211" spans="1:20" s="67" customFormat="1" ht="13.5" hidden="1">
      <c r="A211" s="33" t="s">
        <v>597</v>
      </c>
      <c r="B211" s="28" t="s">
        <v>104</v>
      </c>
      <c r="C211" s="1" t="s">
        <v>594</v>
      </c>
      <c r="D211" s="116"/>
      <c r="E211" s="392">
        <f>E212</f>
        <v>0</v>
      </c>
      <c r="O211" s="159"/>
      <c r="S211" s="147"/>
      <c r="T211" s="147"/>
    </row>
    <row r="212" spans="1:20" s="67" customFormat="1" ht="39" hidden="1">
      <c r="A212" s="31" t="s">
        <v>268</v>
      </c>
      <c r="B212" s="28" t="s">
        <v>104</v>
      </c>
      <c r="C212" s="1" t="s">
        <v>594</v>
      </c>
      <c r="D212" s="116">
        <v>240</v>
      </c>
      <c r="E212" s="392"/>
      <c r="O212" s="159"/>
      <c r="S212" s="147"/>
      <c r="T212" s="147"/>
    </row>
    <row r="213" spans="1:20" s="59" customFormat="1" ht="38.25">
      <c r="A213" s="23" t="s">
        <v>860</v>
      </c>
      <c r="B213" s="20" t="s">
        <v>104</v>
      </c>
      <c r="C213" s="21" t="s">
        <v>653</v>
      </c>
      <c r="D213" s="21"/>
      <c r="E213" s="391">
        <f>E214+E220+E232</f>
        <v>775.43659</v>
      </c>
      <c r="G213" s="141"/>
      <c r="O213" s="18"/>
      <c r="S213" s="141"/>
      <c r="T213" s="141"/>
    </row>
    <row r="214" spans="1:20" s="59" customFormat="1" ht="76.5">
      <c r="A214" s="25" t="s">
        <v>863</v>
      </c>
      <c r="B214" s="20" t="s">
        <v>104</v>
      </c>
      <c r="C214" s="21" t="s">
        <v>809</v>
      </c>
      <c r="D214" s="21"/>
      <c r="E214" s="391">
        <f>E215</f>
        <v>210</v>
      </c>
      <c r="G214" s="141"/>
      <c r="O214" s="18"/>
      <c r="S214" s="141"/>
      <c r="T214" s="141"/>
    </row>
    <row r="215" spans="1:5" ht="25.5">
      <c r="A215" s="27" t="s">
        <v>864</v>
      </c>
      <c r="B215" s="28" t="s">
        <v>104</v>
      </c>
      <c r="C215" s="1" t="s">
        <v>808</v>
      </c>
      <c r="D215" s="1"/>
      <c r="E215" s="415">
        <f>E216+E217+E218</f>
        <v>210</v>
      </c>
    </row>
    <row r="216" spans="1:20" s="19" customFormat="1" ht="29.25" customHeight="1">
      <c r="A216" s="31" t="s">
        <v>268</v>
      </c>
      <c r="B216" s="28" t="s">
        <v>104</v>
      </c>
      <c r="C216" s="1" t="s">
        <v>808</v>
      </c>
      <c r="D216" s="36">
        <v>240</v>
      </c>
      <c r="E216" s="415">
        <f>450-240</f>
        <v>210</v>
      </c>
      <c r="G216" s="134"/>
      <c r="S216" s="134"/>
      <c r="T216" s="134"/>
    </row>
    <row r="217" spans="1:20" s="67" customFormat="1" ht="26.25" hidden="1">
      <c r="A217" s="31" t="s">
        <v>77</v>
      </c>
      <c r="B217" s="28" t="s">
        <v>104</v>
      </c>
      <c r="C217" s="1" t="s">
        <v>808</v>
      </c>
      <c r="D217" s="44">
        <v>810</v>
      </c>
      <c r="E217" s="392"/>
      <c r="O217" s="159"/>
      <c r="S217" s="147"/>
      <c r="T217" s="147"/>
    </row>
    <row r="218" spans="1:20" s="68" customFormat="1" ht="78.75" hidden="1">
      <c r="A218" s="30" t="s">
        <v>259</v>
      </c>
      <c r="B218" s="28" t="s">
        <v>104</v>
      </c>
      <c r="C218" s="1" t="s">
        <v>595</v>
      </c>
      <c r="D218" s="1"/>
      <c r="E218" s="415">
        <f>E219</f>
        <v>0</v>
      </c>
      <c r="O218" s="19"/>
      <c r="S218" s="146"/>
      <c r="T218" s="146"/>
    </row>
    <row r="219" spans="1:20" s="67" customFormat="1" ht="26.25" hidden="1">
      <c r="A219" s="31" t="s">
        <v>77</v>
      </c>
      <c r="B219" s="28" t="s">
        <v>104</v>
      </c>
      <c r="C219" s="1" t="s">
        <v>595</v>
      </c>
      <c r="D219" s="44">
        <v>810</v>
      </c>
      <c r="E219" s="392"/>
      <c r="O219" s="159"/>
      <c r="S219" s="147"/>
      <c r="T219" s="147"/>
    </row>
    <row r="220" spans="1:20" s="68" customFormat="1" ht="78.75" hidden="1">
      <c r="A220" s="25" t="s">
        <v>658</v>
      </c>
      <c r="B220" s="20" t="s">
        <v>104</v>
      </c>
      <c r="C220" s="21" t="s">
        <v>664</v>
      </c>
      <c r="D220" s="21"/>
      <c r="E220" s="391">
        <f>E222+E227+E225+E229</f>
        <v>0</v>
      </c>
      <c r="G220" s="146"/>
      <c r="O220" s="19"/>
      <c r="S220" s="146"/>
      <c r="T220" s="146"/>
    </row>
    <row r="221" spans="1:20" s="68" customFormat="1" ht="26.25" hidden="1">
      <c r="A221" s="25" t="s">
        <v>660</v>
      </c>
      <c r="B221" s="20" t="s">
        <v>104</v>
      </c>
      <c r="C221" s="21" t="s">
        <v>661</v>
      </c>
      <c r="D221" s="21"/>
      <c r="E221" s="391">
        <f>E222+E229+E225+E227</f>
        <v>0</v>
      </c>
      <c r="G221" s="146"/>
      <c r="O221" s="19"/>
      <c r="S221" s="146"/>
      <c r="T221" s="146"/>
    </row>
    <row r="222" spans="1:20" s="68" customFormat="1" ht="78.75" hidden="1">
      <c r="A222" s="30" t="s">
        <v>659</v>
      </c>
      <c r="B222" s="28" t="s">
        <v>104</v>
      </c>
      <c r="C222" s="1" t="s">
        <v>662</v>
      </c>
      <c r="D222" s="1"/>
      <c r="E222" s="415">
        <f>E223+E224</f>
        <v>0</v>
      </c>
      <c r="G222" s="146"/>
      <c r="O222" s="19"/>
      <c r="S222" s="146"/>
      <c r="T222" s="146"/>
    </row>
    <row r="223" spans="1:20" s="67" customFormat="1" ht="26.25" hidden="1">
      <c r="A223" s="31" t="s">
        <v>77</v>
      </c>
      <c r="B223" s="28" t="s">
        <v>104</v>
      </c>
      <c r="C223" s="1" t="s">
        <v>198</v>
      </c>
      <c r="D223" s="44">
        <v>810</v>
      </c>
      <c r="E223" s="392"/>
      <c r="O223" s="159"/>
      <c r="S223" s="147"/>
      <c r="T223" s="147"/>
    </row>
    <row r="224" spans="1:5" ht="31.5" customHeight="1" hidden="1">
      <c r="A224" s="31" t="s">
        <v>268</v>
      </c>
      <c r="B224" s="28" t="s">
        <v>104</v>
      </c>
      <c r="C224" s="1" t="s">
        <v>662</v>
      </c>
      <c r="D224" s="36">
        <v>240</v>
      </c>
      <c r="E224" s="415">
        <f>2000-1740-260</f>
        <v>0</v>
      </c>
    </row>
    <row r="225" spans="1:5" ht="18" customHeight="1" hidden="1">
      <c r="A225" s="31" t="s">
        <v>818</v>
      </c>
      <c r="B225" s="28" t="s">
        <v>104</v>
      </c>
      <c r="C225" s="1" t="s">
        <v>819</v>
      </c>
      <c r="D225" s="36"/>
      <c r="E225" s="415">
        <f>E226</f>
        <v>0</v>
      </c>
    </row>
    <row r="226" spans="1:5" ht="15.75" customHeight="1" hidden="1">
      <c r="A226" s="31" t="s">
        <v>268</v>
      </c>
      <c r="B226" s="28" t="s">
        <v>104</v>
      </c>
      <c r="C226" s="1" t="s">
        <v>819</v>
      </c>
      <c r="D226" s="36">
        <v>240</v>
      </c>
      <c r="E226" s="415"/>
    </row>
    <row r="227" spans="1:20" s="68" customFormat="1" ht="13.5" hidden="1">
      <c r="A227" s="31" t="s">
        <v>818</v>
      </c>
      <c r="B227" s="28" t="s">
        <v>104</v>
      </c>
      <c r="C227" s="1" t="s">
        <v>820</v>
      </c>
      <c r="D227" s="1"/>
      <c r="E227" s="415">
        <f>E228</f>
        <v>0</v>
      </c>
      <c r="O227" s="19"/>
      <c r="S227" s="146"/>
      <c r="T227" s="146"/>
    </row>
    <row r="228" spans="1:20" s="67" customFormat="1" ht="39" hidden="1">
      <c r="A228" s="31" t="s">
        <v>268</v>
      </c>
      <c r="B228" s="28" t="s">
        <v>104</v>
      </c>
      <c r="C228" s="1" t="s">
        <v>820</v>
      </c>
      <c r="D228" s="44">
        <v>240</v>
      </c>
      <c r="E228" s="392"/>
      <c r="O228" s="159"/>
      <c r="S228" s="147"/>
      <c r="T228" s="147"/>
    </row>
    <row r="229" spans="1:5" ht="33" customHeight="1" hidden="1">
      <c r="A229" s="31" t="s">
        <v>298</v>
      </c>
      <c r="B229" s="28" t="s">
        <v>104</v>
      </c>
      <c r="C229" s="1" t="s">
        <v>663</v>
      </c>
      <c r="D229" s="36"/>
      <c r="E229" s="415">
        <f>E230+E231</f>
        <v>0</v>
      </c>
    </row>
    <row r="230" spans="1:5" ht="30" customHeight="1" hidden="1">
      <c r="A230" s="31" t="s">
        <v>268</v>
      </c>
      <c r="B230" s="28" t="s">
        <v>104</v>
      </c>
      <c r="C230" s="1" t="s">
        <v>663</v>
      </c>
      <c r="D230" s="36">
        <v>240</v>
      </c>
      <c r="E230" s="415"/>
    </row>
    <row r="231" spans="1:5" ht="20.25" customHeight="1" hidden="1">
      <c r="A231" s="33" t="s">
        <v>274</v>
      </c>
      <c r="B231" s="28" t="s">
        <v>104</v>
      </c>
      <c r="C231" s="1" t="s">
        <v>293</v>
      </c>
      <c r="D231" s="38">
        <v>410</v>
      </c>
      <c r="E231" s="415"/>
    </row>
    <row r="232" spans="1:20" s="68" customFormat="1" ht="76.5">
      <c r="A232" s="108" t="s">
        <v>654</v>
      </c>
      <c r="B232" s="20" t="s">
        <v>104</v>
      </c>
      <c r="C232" s="21" t="s">
        <v>657</v>
      </c>
      <c r="D232" s="21"/>
      <c r="E232" s="391">
        <f>E234</f>
        <v>565.43659</v>
      </c>
      <c r="G232" s="146"/>
      <c r="O232" s="19"/>
      <c r="S232" s="146"/>
      <c r="T232" s="146"/>
    </row>
    <row r="233" spans="1:20" s="68" customFormat="1" ht="25.5">
      <c r="A233" s="25" t="s">
        <v>647</v>
      </c>
      <c r="B233" s="65" t="s">
        <v>104</v>
      </c>
      <c r="C233" s="119" t="s">
        <v>655</v>
      </c>
      <c r="D233" s="21"/>
      <c r="E233" s="391">
        <f>E234</f>
        <v>565.43659</v>
      </c>
      <c r="G233" s="146"/>
      <c r="O233" s="19"/>
      <c r="S233" s="146"/>
      <c r="T233" s="146"/>
    </row>
    <row r="234" spans="1:20" s="68" customFormat="1" ht="20.25" customHeight="1">
      <c r="A234" s="30" t="s">
        <v>453</v>
      </c>
      <c r="B234" s="66" t="s">
        <v>104</v>
      </c>
      <c r="C234" s="117" t="s">
        <v>656</v>
      </c>
      <c r="D234" s="1"/>
      <c r="E234" s="415">
        <f>E235+E236</f>
        <v>565.43659</v>
      </c>
      <c r="G234" s="146"/>
      <c r="O234" s="19"/>
      <c r="S234" s="146"/>
      <c r="T234" s="146"/>
    </row>
    <row r="235" spans="1:20" s="67" customFormat="1" ht="25.5">
      <c r="A235" s="33" t="s">
        <v>81</v>
      </c>
      <c r="B235" s="66" t="s">
        <v>104</v>
      </c>
      <c r="C235" s="117" t="s">
        <v>656</v>
      </c>
      <c r="D235" s="36">
        <v>240</v>
      </c>
      <c r="E235" s="392">
        <f>540+13.78383+11.65276</f>
        <v>565.43659</v>
      </c>
      <c r="G235" s="147"/>
      <c r="O235" s="159"/>
      <c r="S235" s="147"/>
      <c r="T235" s="147"/>
    </row>
    <row r="236" spans="1:20" s="67" customFormat="1" ht="13.5" hidden="1">
      <c r="A236" s="33" t="s">
        <v>274</v>
      </c>
      <c r="B236" s="66" t="s">
        <v>104</v>
      </c>
      <c r="C236" s="117" t="s">
        <v>213</v>
      </c>
      <c r="D236" s="44">
        <v>410</v>
      </c>
      <c r="E236" s="392">
        <f>747-747</f>
        <v>0</v>
      </c>
      <c r="O236" s="159"/>
      <c r="S236" s="147"/>
      <c r="T236" s="147"/>
    </row>
    <row r="237" spans="1:20" s="103" customFormat="1" ht="15">
      <c r="A237" s="100" t="s">
        <v>136</v>
      </c>
      <c r="B237" s="91" t="s">
        <v>137</v>
      </c>
      <c r="C237" s="89"/>
      <c r="D237" s="89"/>
      <c r="E237" s="412">
        <f>E238+E265+E294</f>
        <v>21874.569999999996</v>
      </c>
      <c r="O237" s="160"/>
      <c r="S237" s="430"/>
      <c r="T237" s="430"/>
    </row>
    <row r="238" spans="1:5" ht="25.5">
      <c r="A238" s="23" t="s">
        <v>147</v>
      </c>
      <c r="B238" s="65" t="s">
        <v>137</v>
      </c>
      <c r="C238" s="51" t="s">
        <v>611</v>
      </c>
      <c r="D238" s="54"/>
      <c r="E238" s="417">
        <f>E239</f>
        <v>4150</v>
      </c>
    </row>
    <row r="239" spans="1:5" ht="25.5">
      <c r="A239" s="25" t="s">
        <v>114</v>
      </c>
      <c r="B239" s="65" t="s">
        <v>137</v>
      </c>
      <c r="C239" s="21" t="s">
        <v>609</v>
      </c>
      <c r="D239" s="21"/>
      <c r="E239" s="391">
        <f>E240+E248+E250+E252+E256+E254+E258+E245</f>
        <v>4150</v>
      </c>
    </row>
    <row r="240" spans="1:20" s="19" customFormat="1" ht="26.25" hidden="1">
      <c r="A240" s="46" t="s">
        <v>149</v>
      </c>
      <c r="B240" s="37" t="s">
        <v>137</v>
      </c>
      <c r="C240" s="36" t="s">
        <v>112</v>
      </c>
      <c r="D240" s="36"/>
      <c r="E240" s="413">
        <f>E241+E242+E243+E244</f>
        <v>0</v>
      </c>
      <c r="G240" s="134"/>
      <c r="S240" s="134"/>
      <c r="T240" s="134"/>
    </row>
    <row r="241" spans="1:20" s="64" customFormat="1" ht="18.75" customHeight="1" hidden="1">
      <c r="A241" s="162" t="s">
        <v>271</v>
      </c>
      <c r="B241" s="37" t="s">
        <v>137</v>
      </c>
      <c r="C241" s="36" t="s">
        <v>112</v>
      </c>
      <c r="D241" s="36">
        <v>110</v>
      </c>
      <c r="E241" s="413"/>
      <c r="G241" s="142"/>
      <c r="S241" s="142"/>
      <c r="T241" s="142"/>
    </row>
    <row r="242" spans="1:20" s="26" customFormat="1" ht="27" hidden="1">
      <c r="A242" s="33" t="s">
        <v>150</v>
      </c>
      <c r="B242" s="37" t="s">
        <v>137</v>
      </c>
      <c r="C242" s="36" t="s">
        <v>112</v>
      </c>
      <c r="D242" s="36">
        <v>112</v>
      </c>
      <c r="E242" s="413">
        <v>0</v>
      </c>
      <c r="G242" s="138"/>
      <c r="O242" s="62"/>
      <c r="S242" s="138"/>
      <c r="T242" s="138"/>
    </row>
    <row r="243" spans="1:20" s="29" customFormat="1" ht="27" customHeight="1" hidden="1">
      <c r="A243" s="31" t="s">
        <v>268</v>
      </c>
      <c r="B243" s="37" t="s">
        <v>137</v>
      </c>
      <c r="C243" s="36" t="s">
        <v>112</v>
      </c>
      <c r="D243" s="36">
        <v>240</v>
      </c>
      <c r="E243" s="413"/>
      <c r="G243" s="136"/>
      <c r="S243" s="136"/>
      <c r="T243" s="136"/>
    </row>
    <row r="244" spans="1:20" s="29" customFormat="1" ht="18.75" customHeight="1" hidden="1">
      <c r="A244" s="162" t="s">
        <v>272</v>
      </c>
      <c r="B244" s="37" t="s">
        <v>137</v>
      </c>
      <c r="C244" s="36" t="s">
        <v>112</v>
      </c>
      <c r="D244" s="36">
        <v>850</v>
      </c>
      <c r="E244" s="413"/>
      <c r="G244" s="136"/>
      <c r="S244" s="136"/>
      <c r="T244" s="136"/>
    </row>
    <row r="245" spans="1:20" s="19" customFormat="1" ht="26.25" hidden="1">
      <c r="A245" s="46" t="s">
        <v>306</v>
      </c>
      <c r="B245" s="37" t="s">
        <v>137</v>
      </c>
      <c r="C245" s="36" t="s">
        <v>305</v>
      </c>
      <c r="D245" s="36"/>
      <c r="E245" s="413">
        <f>E246</f>
        <v>0</v>
      </c>
      <c r="G245" s="134"/>
      <c r="S245" s="134"/>
      <c r="T245" s="134"/>
    </row>
    <row r="246" spans="1:20" s="64" customFormat="1" ht="18.75" customHeight="1" hidden="1">
      <c r="A246" s="3" t="s">
        <v>277</v>
      </c>
      <c r="B246" s="37" t="s">
        <v>137</v>
      </c>
      <c r="C246" s="36" t="s">
        <v>305</v>
      </c>
      <c r="D246" s="36">
        <v>610</v>
      </c>
      <c r="E246" s="413">
        <v>0</v>
      </c>
      <c r="G246" s="142"/>
      <c r="S246" s="142"/>
      <c r="T246" s="142"/>
    </row>
    <row r="247" spans="1:20" s="64" customFormat="1" ht="12.75" customHeight="1">
      <c r="A247" s="25" t="s">
        <v>114</v>
      </c>
      <c r="B247" s="382" t="s">
        <v>137</v>
      </c>
      <c r="C247" s="380" t="s">
        <v>609</v>
      </c>
      <c r="D247" s="36"/>
      <c r="E247" s="413">
        <f>E248+E250+E252</f>
        <v>4150</v>
      </c>
      <c r="G247" s="142"/>
      <c r="S247" s="142"/>
      <c r="T247" s="142"/>
    </row>
    <row r="248" spans="1:5" ht="12.75">
      <c r="A248" s="46" t="s">
        <v>485</v>
      </c>
      <c r="B248" s="66" t="s">
        <v>137</v>
      </c>
      <c r="C248" s="43" t="s">
        <v>644</v>
      </c>
      <c r="D248" s="44"/>
      <c r="E248" s="392">
        <f>E249</f>
        <v>3800</v>
      </c>
    </row>
    <row r="249" spans="1:19" ht="29.25" customHeight="1">
      <c r="A249" s="31" t="s">
        <v>268</v>
      </c>
      <c r="B249" s="66" t="s">
        <v>137</v>
      </c>
      <c r="C249" s="43" t="s">
        <v>644</v>
      </c>
      <c r="D249" s="36">
        <v>240</v>
      </c>
      <c r="E249" s="392">
        <f>3500+500-200</f>
        <v>3800</v>
      </c>
      <c r="S249" s="131" t="s">
        <v>830</v>
      </c>
    </row>
    <row r="250" spans="1:20" s="67" customFormat="1" ht="12.75">
      <c r="A250" s="42" t="s">
        <v>486</v>
      </c>
      <c r="B250" s="66" t="s">
        <v>137</v>
      </c>
      <c r="C250" s="43" t="s">
        <v>645</v>
      </c>
      <c r="D250" s="44"/>
      <c r="E250" s="392">
        <f>E251</f>
        <v>50</v>
      </c>
      <c r="G250" s="147"/>
      <c r="O250" s="159"/>
      <c r="S250" s="147"/>
      <c r="T250" s="147"/>
    </row>
    <row r="251" spans="1:20" s="62" customFormat="1" ht="28.5" customHeight="1">
      <c r="A251" s="31" t="s">
        <v>268</v>
      </c>
      <c r="B251" s="66" t="s">
        <v>137</v>
      </c>
      <c r="C251" s="43" t="s">
        <v>645</v>
      </c>
      <c r="D251" s="36">
        <v>240</v>
      </c>
      <c r="E251" s="392">
        <v>50</v>
      </c>
      <c r="G251" s="145"/>
      <c r="S251" s="145"/>
      <c r="T251" s="145"/>
    </row>
    <row r="252" spans="1:20" s="29" customFormat="1" ht="12.75">
      <c r="A252" s="3" t="s">
        <v>454</v>
      </c>
      <c r="B252" s="66" t="s">
        <v>137</v>
      </c>
      <c r="C252" s="43" t="s">
        <v>646</v>
      </c>
      <c r="D252" s="44"/>
      <c r="E252" s="392">
        <f>E253</f>
        <v>300</v>
      </c>
      <c r="G252" s="136"/>
      <c r="S252" s="136"/>
      <c r="T252" s="136"/>
    </row>
    <row r="253" spans="1:20" s="29" customFormat="1" ht="29.25" customHeight="1">
      <c r="A253" s="31" t="s">
        <v>268</v>
      </c>
      <c r="B253" s="66" t="s">
        <v>137</v>
      </c>
      <c r="C253" s="43" t="s">
        <v>646</v>
      </c>
      <c r="D253" s="36">
        <v>240</v>
      </c>
      <c r="E253" s="392">
        <v>300</v>
      </c>
      <c r="G253" s="136"/>
      <c r="S253" s="136"/>
      <c r="T253" s="136"/>
    </row>
    <row r="254" spans="1:20" s="29" customFormat="1" ht="39" hidden="1">
      <c r="A254" s="31" t="s">
        <v>260</v>
      </c>
      <c r="B254" s="66" t="s">
        <v>137</v>
      </c>
      <c r="C254" s="43" t="s">
        <v>253</v>
      </c>
      <c r="D254" s="44"/>
      <c r="E254" s="392">
        <f>E255</f>
        <v>0</v>
      </c>
      <c r="S254" s="136"/>
      <c r="T254" s="136"/>
    </row>
    <row r="255" spans="1:20" s="29" customFormat="1" ht="27" hidden="1">
      <c r="A255" s="33" t="s">
        <v>81</v>
      </c>
      <c r="B255" s="66" t="s">
        <v>137</v>
      </c>
      <c r="C255" s="43" t="s">
        <v>253</v>
      </c>
      <c r="D255" s="44">
        <v>244</v>
      </c>
      <c r="E255" s="392"/>
      <c r="S255" s="136"/>
      <c r="T255" s="136"/>
    </row>
    <row r="256" spans="1:20" s="29" customFormat="1" ht="13.5" hidden="1">
      <c r="A256" s="33" t="s">
        <v>227</v>
      </c>
      <c r="B256" s="66" t="s">
        <v>137</v>
      </c>
      <c r="C256" s="43" t="s">
        <v>226</v>
      </c>
      <c r="D256" s="44"/>
      <c r="E256" s="392">
        <f>E257</f>
        <v>0</v>
      </c>
      <c r="S256" s="136"/>
      <c r="T256" s="136"/>
    </row>
    <row r="257" spans="1:20" s="29" customFormat="1" ht="27" hidden="1">
      <c r="A257" s="33" t="s">
        <v>81</v>
      </c>
      <c r="B257" s="66" t="s">
        <v>137</v>
      </c>
      <c r="C257" s="43" t="s">
        <v>226</v>
      </c>
      <c r="D257" s="44">
        <v>244</v>
      </c>
      <c r="E257" s="392"/>
      <c r="S257" s="136"/>
      <c r="T257" s="136"/>
    </row>
    <row r="258" spans="1:20" s="29" customFormat="1" ht="26.25" hidden="1">
      <c r="A258" s="3" t="s">
        <v>294</v>
      </c>
      <c r="B258" s="66" t="s">
        <v>137</v>
      </c>
      <c r="C258" s="43" t="s">
        <v>295</v>
      </c>
      <c r="D258" s="44"/>
      <c r="E258" s="392">
        <f>E259</f>
        <v>0</v>
      </c>
      <c r="G258" s="136"/>
      <c r="S258" s="136"/>
      <c r="T258" s="136"/>
    </row>
    <row r="259" spans="1:20" s="29" customFormat="1" ht="29.25" customHeight="1" hidden="1">
      <c r="A259" s="31" t="s">
        <v>268</v>
      </c>
      <c r="B259" s="66" t="s">
        <v>137</v>
      </c>
      <c r="C259" s="43" t="s">
        <v>295</v>
      </c>
      <c r="D259" s="36">
        <v>240</v>
      </c>
      <c r="E259" s="392"/>
      <c r="G259" s="136"/>
      <c r="S259" s="136"/>
      <c r="T259" s="136"/>
    </row>
    <row r="260" spans="1:20" s="63" customFormat="1" ht="39" hidden="1">
      <c r="A260" s="47" t="s">
        <v>599</v>
      </c>
      <c r="B260" s="65" t="s">
        <v>137</v>
      </c>
      <c r="C260" s="51" t="s">
        <v>653</v>
      </c>
      <c r="D260" s="54"/>
      <c r="E260" s="417">
        <f>E261+E275</f>
        <v>200</v>
      </c>
      <c r="G260" s="140"/>
      <c r="O260" s="29"/>
      <c r="S260" s="140"/>
      <c r="T260" s="140"/>
    </row>
    <row r="261" spans="1:20" s="59" customFormat="1" ht="66" hidden="1">
      <c r="A261" s="47" t="s">
        <v>600</v>
      </c>
      <c r="B261" s="65" t="s">
        <v>137</v>
      </c>
      <c r="C261" s="51" t="s">
        <v>643</v>
      </c>
      <c r="D261" s="54"/>
      <c r="E261" s="417">
        <f>E262</f>
        <v>0</v>
      </c>
      <c r="G261" s="141"/>
      <c r="O261" s="18"/>
      <c r="S261" s="141"/>
      <c r="T261" s="141"/>
    </row>
    <row r="262" spans="1:20" s="59" customFormat="1" ht="26.25" hidden="1">
      <c r="A262" s="25" t="s">
        <v>641</v>
      </c>
      <c r="B262" s="20" t="s">
        <v>137</v>
      </c>
      <c r="C262" s="381" t="s">
        <v>642</v>
      </c>
      <c r="D262" s="21"/>
      <c r="E262" s="391">
        <f>E263</f>
        <v>0</v>
      </c>
      <c r="G262" s="141"/>
      <c r="O262" s="18"/>
      <c r="S262" s="141"/>
      <c r="T262" s="141"/>
    </row>
    <row r="263" spans="1:5" ht="26.25" hidden="1">
      <c r="A263" s="52" t="s">
        <v>601</v>
      </c>
      <c r="B263" s="66" t="s">
        <v>137</v>
      </c>
      <c r="C263" s="380" t="s">
        <v>640</v>
      </c>
      <c r="D263" s="54"/>
      <c r="E263" s="392">
        <f>E264</f>
        <v>0</v>
      </c>
    </row>
    <row r="264" spans="1:5" ht="30" customHeight="1" hidden="1">
      <c r="A264" s="31" t="s">
        <v>268</v>
      </c>
      <c r="B264" s="66" t="s">
        <v>137</v>
      </c>
      <c r="C264" s="380" t="s">
        <v>640</v>
      </c>
      <c r="D264" s="36">
        <v>240</v>
      </c>
      <c r="E264" s="392">
        <v>0</v>
      </c>
    </row>
    <row r="265" spans="1:20" s="63" customFormat="1" ht="25.5">
      <c r="A265" s="47" t="s">
        <v>199</v>
      </c>
      <c r="B265" s="65" t="s">
        <v>137</v>
      </c>
      <c r="C265" s="51" t="s">
        <v>652</v>
      </c>
      <c r="D265" s="54"/>
      <c r="E265" s="417">
        <f>E266</f>
        <v>17724.569999999996</v>
      </c>
      <c r="G265" s="140"/>
      <c r="O265" s="29"/>
      <c r="S265" s="140"/>
      <c r="T265" s="140"/>
    </row>
    <row r="266" spans="1:20" s="59" customFormat="1" ht="51">
      <c r="A266" s="47" t="s">
        <v>200</v>
      </c>
      <c r="B266" s="65" t="s">
        <v>137</v>
      </c>
      <c r="C266" s="51" t="s">
        <v>649</v>
      </c>
      <c r="D266" s="54"/>
      <c r="E266" s="417">
        <f>E267</f>
        <v>17724.569999999996</v>
      </c>
      <c r="G266" s="141"/>
      <c r="O266" s="18"/>
      <c r="S266" s="141"/>
      <c r="T266" s="141"/>
    </row>
    <row r="267" spans="1:20" s="59" customFormat="1" ht="12.75">
      <c r="A267" s="47" t="s">
        <v>648</v>
      </c>
      <c r="B267" s="65" t="s">
        <v>137</v>
      </c>
      <c r="C267" s="51" t="s">
        <v>650</v>
      </c>
      <c r="D267" s="54"/>
      <c r="E267" s="417">
        <f>E268+E270+E276+E292+E275+E272</f>
        <v>17724.569999999996</v>
      </c>
      <c r="G267" s="141"/>
      <c r="O267" s="18"/>
      <c r="S267" s="141"/>
      <c r="T267" s="141"/>
    </row>
    <row r="268" spans="1:5" ht="25.5">
      <c r="A268" s="52" t="s">
        <v>814</v>
      </c>
      <c r="B268" s="66" t="s">
        <v>137</v>
      </c>
      <c r="C268" s="36" t="s">
        <v>651</v>
      </c>
      <c r="D268" s="54"/>
      <c r="E268" s="392">
        <f>E269</f>
        <v>16811.369999999995</v>
      </c>
    </row>
    <row r="269" spans="1:20" s="64" customFormat="1" ht="18.75" customHeight="1">
      <c r="A269" s="3" t="s">
        <v>277</v>
      </c>
      <c r="B269" s="37" t="s">
        <v>137</v>
      </c>
      <c r="C269" s="36" t="s">
        <v>651</v>
      </c>
      <c r="D269" s="36">
        <v>610</v>
      </c>
      <c r="E269" s="392">
        <f>10178.01+3.3+3073.76+30.65+279.65+122.4+90+330+76.5+60+14+150+30+70+38.4+20+24.3+14+29.4+16+53+25+180+648+48+362+75+50+145+340+130+5+100</f>
        <v>16811.369999999995</v>
      </c>
      <c r="G269" s="142"/>
      <c r="S269" s="142"/>
      <c r="T269" s="142"/>
    </row>
    <row r="270" spans="1:5" ht="13.5" hidden="1">
      <c r="A270" s="52" t="s">
        <v>815</v>
      </c>
      <c r="B270" s="66" t="s">
        <v>137</v>
      </c>
      <c r="C270" s="43" t="s">
        <v>749</v>
      </c>
      <c r="D270" s="54"/>
      <c r="E270" s="392">
        <f>E271</f>
        <v>0</v>
      </c>
    </row>
    <row r="271" spans="1:5" ht="25.5" customHeight="1" hidden="1">
      <c r="A271" s="31" t="s">
        <v>268</v>
      </c>
      <c r="B271" s="66" t="s">
        <v>137</v>
      </c>
      <c r="C271" s="43" t="s">
        <v>749</v>
      </c>
      <c r="D271" s="36">
        <v>240</v>
      </c>
      <c r="E271" s="392"/>
    </row>
    <row r="272" spans="1:5" ht="12.75">
      <c r="A272" s="52" t="s">
        <v>816</v>
      </c>
      <c r="B272" s="66" t="s">
        <v>137</v>
      </c>
      <c r="C272" s="43" t="s">
        <v>813</v>
      </c>
      <c r="D272" s="54"/>
      <c r="E272" s="392">
        <f>E273</f>
        <v>713.2</v>
      </c>
    </row>
    <row r="273" spans="1:5" ht="25.5" customHeight="1">
      <c r="A273" s="31" t="s">
        <v>268</v>
      </c>
      <c r="B273" s="66" t="s">
        <v>137</v>
      </c>
      <c r="C273" s="43" t="s">
        <v>813</v>
      </c>
      <c r="D273" s="36">
        <v>240</v>
      </c>
      <c r="E273" s="392">
        <f>163.2+540+10</f>
        <v>713.2</v>
      </c>
    </row>
    <row r="274" spans="1:5" ht="19.5" customHeight="1">
      <c r="A274" s="33" t="s">
        <v>789</v>
      </c>
      <c r="B274" s="66" t="s">
        <v>137</v>
      </c>
      <c r="C274" s="43" t="s">
        <v>791</v>
      </c>
      <c r="D274" s="54"/>
      <c r="E274" s="392">
        <f>E275</f>
        <v>200</v>
      </c>
    </row>
    <row r="275" spans="1:5" ht="18.75" customHeight="1">
      <c r="A275" s="3" t="s">
        <v>277</v>
      </c>
      <c r="B275" s="66" t="s">
        <v>137</v>
      </c>
      <c r="C275" s="43" t="s">
        <v>791</v>
      </c>
      <c r="D275" s="36">
        <v>610</v>
      </c>
      <c r="E275" s="392">
        <v>200</v>
      </c>
    </row>
    <row r="276" spans="1:5" ht="21.75" customHeight="1" hidden="1">
      <c r="A276" s="3" t="s">
        <v>793</v>
      </c>
      <c r="B276" s="66" t="s">
        <v>137</v>
      </c>
      <c r="C276" s="43" t="s">
        <v>779</v>
      </c>
      <c r="D276" s="54"/>
      <c r="E276" s="392">
        <f>E277</f>
        <v>0</v>
      </c>
    </row>
    <row r="277" spans="1:5" ht="24.75" customHeight="1" hidden="1">
      <c r="A277" s="31" t="s">
        <v>268</v>
      </c>
      <c r="B277" s="66" t="s">
        <v>137</v>
      </c>
      <c r="C277" s="43" t="s">
        <v>779</v>
      </c>
      <c r="D277" s="36">
        <v>240</v>
      </c>
      <c r="E277" s="392"/>
    </row>
    <row r="278" spans="1:20" s="59" customFormat="1" ht="52.5" hidden="1">
      <c r="A278" s="47" t="s">
        <v>201</v>
      </c>
      <c r="B278" s="65" t="s">
        <v>137</v>
      </c>
      <c r="C278" s="51" t="s">
        <v>146</v>
      </c>
      <c r="D278" s="54"/>
      <c r="E278" s="417">
        <f>E279+E281</f>
        <v>0</v>
      </c>
      <c r="G278" s="141"/>
      <c r="O278" s="18"/>
      <c r="S278" s="141"/>
      <c r="T278" s="141"/>
    </row>
    <row r="279" spans="1:5" ht="52.5" hidden="1">
      <c r="A279" s="52" t="s">
        <v>243</v>
      </c>
      <c r="B279" s="66" t="s">
        <v>137</v>
      </c>
      <c r="C279" s="43" t="s">
        <v>209</v>
      </c>
      <c r="D279" s="54"/>
      <c r="E279" s="392">
        <f>E280</f>
        <v>0</v>
      </c>
    </row>
    <row r="280" spans="1:5" ht="26.25" customHeight="1" hidden="1">
      <c r="A280" s="31" t="s">
        <v>268</v>
      </c>
      <c r="B280" s="66" t="s">
        <v>137</v>
      </c>
      <c r="C280" s="43" t="s">
        <v>209</v>
      </c>
      <c r="D280" s="36">
        <v>240</v>
      </c>
      <c r="E280" s="392"/>
    </row>
    <row r="281" spans="1:5" ht="52.5" hidden="1">
      <c r="A281" s="52" t="s">
        <v>214</v>
      </c>
      <c r="B281" s="66" t="s">
        <v>137</v>
      </c>
      <c r="C281" s="43" t="s">
        <v>210</v>
      </c>
      <c r="D281" s="54"/>
      <c r="E281" s="392">
        <f>E282</f>
        <v>0</v>
      </c>
    </row>
    <row r="282" spans="1:5" ht="27" hidden="1">
      <c r="A282" s="33" t="s">
        <v>81</v>
      </c>
      <c r="B282" s="66" t="s">
        <v>137</v>
      </c>
      <c r="C282" s="43" t="s">
        <v>210</v>
      </c>
      <c r="D282" s="44">
        <v>244</v>
      </c>
      <c r="E282" s="392"/>
    </row>
    <row r="283" spans="1:20" s="63" customFormat="1" ht="26.25" hidden="1">
      <c r="A283" s="47" t="s">
        <v>182</v>
      </c>
      <c r="B283" s="65" t="s">
        <v>137</v>
      </c>
      <c r="C283" s="51" t="s">
        <v>184</v>
      </c>
      <c r="D283" s="54"/>
      <c r="E283" s="417">
        <f>E284</f>
        <v>0</v>
      </c>
      <c r="G283" s="140"/>
      <c r="O283" s="29"/>
      <c r="S283" s="140"/>
      <c r="T283" s="140"/>
    </row>
    <row r="284" spans="1:20" s="59" customFormat="1" ht="52.5" hidden="1">
      <c r="A284" s="47" t="s">
        <v>183</v>
      </c>
      <c r="B284" s="48" t="s">
        <v>137</v>
      </c>
      <c r="C284" s="51" t="s">
        <v>185</v>
      </c>
      <c r="D284" s="53"/>
      <c r="E284" s="417">
        <f>E285</f>
        <v>0</v>
      </c>
      <c r="G284" s="141"/>
      <c r="O284" s="18"/>
      <c r="S284" s="141"/>
      <c r="T284" s="141"/>
    </row>
    <row r="285" spans="1:20" s="29" customFormat="1" ht="52.5" hidden="1">
      <c r="A285" s="42" t="s">
        <v>284</v>
      </c>
      <c r="B285" s="66" t="s">
        <v>137</v>
      </c>
      <c r="C285" s="43" t="s">
        <v>266</v>
      </c>
      <c r="D285" s="44"/>
      <c r="E285" s="392">
        <f>E286</f>
        <v>0</v>
      </c>
      <c r="S285" s="136"/>
      <c r="T285" s="136"/>
    </row>
    <row r="286" spans="1:20" s="29" customFormat="1" ht="30" customHeight="1" hidden="1">
      <c r="A286" s="31" t="s">
        <v>268</v>
      </c>
      <c r="B286" s="66" t="s">
        <v>137</v>
      </c>
      <c r="C286" s="43" t="s">
        <v>266</v>
      </c>
      <c r="D286" s="36">
        <v>240</v>
      </c>
      <c r="E286" s="392">
        <v>0</v>
      </c>
      <c r="S286" s="136"/>
      <c r="T286" s="136"/>
    </row>
    <row r="287" spans="1:20" s="63" customFormat="1" ht="39" hidden="1">
      <c r="A287" s="47" t="s">
        <v>302</v>
      </c>
      <c r="B287" s="65" t="s">
        <v>137</v>
      </c>
      <c r="C287" s="51" t="s">
        <v>299</v>
      </c>
      <c r="D287" s="54"/>
      <c r="E287" s="417">
        <f>E288</f>
        <v>0</v>
      </c>
      <c r="G287" s="140"/>
      <c r="O287" s="29"/>
      <c r="S287" s="140"/>
      <c r="T287" s="140"/>
    </row>
    <row r="288" spans="1:20" s="59" customFormat="1" ht="66" hidden="1">
      <c r="A288" s="47" t="s">
        <v>304</v>
      </c>
      <c r="B288" s="48" t="s">
        <v>137</v>
      </c>
      <c r="C288" s="51" t="s">
        <v>300</v>
      </c>
      <c r="D288" s="53"/>
      <c r="E288" s="417">
        <f>E289+E291</f>
        <v>0</v>
      </c>
      <c r="G288" s="141"/>
      <c r="O288" s="18"/>
      <c r="S288" s="141"/>
      <c r="T288" s="141"/>
    </row>
    <row r="289" spans="1:20" s="29" customFormat="1" ht="13.5" hidden="1">
      <c r="A289" s="42" t="s">
        <v>303</v>
      </c>
      <c r="B289" s="66" t="s">
        <v>137</v>
      </c>
      <c r="C289" s="43" t="s">
        <v>301</v>
      </c>
      <c r="D289" s="44"/>
      <c r="E289" s="392">
        <f>E290</f>
        <v>0</v>
      </c>
      <c r="S289" s="136"/>
      <c r="T289" s="136"/>
    </row>
    <row r="290" spans="1:20" s="29" customFormat="1" ht="30" customHeight="1" hidden="1">
      <c r="A290" s="31" t="s">
        <v>268</v>
      </c>
      <c r="B290" s="66" t="s">
        <v>137</v>
      </c>
      <c r="C290" s="43" t="s">
        <v>301</v>
      </c>
      <c r="D290" s="36">
        <v>240</v>
      </c>
      <c r="E290" s="392"/>
      <c r="S290" s="136"/>
      <c r="T290" s="136"/>
    </row>
    <row r="291" spans="1:20" s="29" customFormat="1" ht="30" customHeight="1" hidden="1">
      <c r="A291" s="31" t="s">
        <v>268</v>
      </c>
      <c r="B291" s="66" t="s">
        <v>137</v>
      </c>
      <c r="C291" s="43" t="s">
        <v>580</v>
      </c>
      <c r="D291" s="36">
        <v>240</v>
      </c>
      <c r="E291" s="392"/>
      <c r="S291" s="136"/>
      <c r="T291" s="136"/>
    </row>
    <row r="292" spans="1:5" ht="13.5" customHeight="1" hidden="1">
      <c r="A292" s="33" t="s">
        <v>227</v>
      </c>
      <c r="B292" s="66" t="s">
        <v>137</v>
      </c>
      <c r="C292" s="43" t="s">
        <v>788</v>
      </c>
      <c r="D292" s="54"/>
      <c r="E292" s="392">
        <f>E293</f>
        <v>0</v>
      </c>
    </row>
    <row r="293" spans="1:5" ht="24.75" customHeight="1" hidden="1">
      <c r="A293" s="31" t="s">
        <v>268</v>
      </c>
      <c r="B293" s="66" t="s">
        <v>137</v>
      </c>
      <c r="C293" s="43" t="s">
        <v>788</v>
      </c>
      <c r="D293" s="36">
        <v>240</v>
      </c>
      <c r="E293" s="392"/>
    </row>
    <row r="294" spans="1:20" s="63" customFormat="1" ht="52.5" hidden="1">
      <c r="A294" s="47" t="s">
        <v>753</v>
      </c>
      <c r="B294" s="65" t="s">
        <v>137</v>
      </c>
      <c r="C294" s="51" t="s">
        <v>761</v>
      </c>
      <c r="D294" s="54"/>
      <c r="E294" s="417">
        <f>E295</f>
        <v>0</v>
      </c>
      <c r="G294" s="140"/>
      <c r="O294" s="29"/>
      <c r="S294" s="140"/>
      <c r="T294" s="140"/>
    </row>
    <row r="295" spans="1:20" s="59" customFormat="1" ht="52.5" hidden="1">
      <c r="A295" s="47" t="s">
        <v>754</v>
      </c>
      <c r="B295" s="48" t="s">
        <v>137</v>
      </c>
      <c r="C295" s="51" t="s">
        <v>755</v>
      </c>
      <c r="D295" s="53"/>
      <c r="E295" s="417">
        <f>E296</f>
        <v>0</v>
      </c>
      <c r="G295" s="141"/>
      <c r="O295" s="18"/>
      <c r="S295" s="141"/>
      <c r="T295" s="141"/>
    </row>
    <row r="296" spans="1:20" s="59" customFormat="1" ht="13.5" hidden="1">
      <c r="A296" s="47" t="s">
        <v>757</v>
      </c>
      <c r="B296" s="65" t="s">
        <v>137</v>
      </c>
      <c r="C296" s="51" t="s">
        <v>756</v>
      </c>
      <c r="D296" s="54"/>
      <c r="E296" s="417">
        <f>E299+E297</f>
        <v>0</v>
      </c>
      <c r="G296" s="141"/>
      <c r="O296" s="18"/>
      <c r="S296" s="141"/>
      <c r="T296" s="141"/>
    </row>
    <row r="297" spans="1:20" s="29" customFormat="1" ht="41.25" customHeight="1" hidden="1">
      <c r="A297" s="42" t="s">
        <v>758</v>
      </c>
      <c r="B297" s="66" t="s">
        <v>137</v>
      </c>
      <c r="C297" s="43" t="s">
        <v>776</v>
      </c>
      <c r="D297" s="44"/>
      <c r="E297" s="392">
        <f>E298</f>
        <v>0</v>
      </c>
      <c r="S297" s="136"/>
      <c r="T297" s="136"/>
    </row>
    <row r="298" spans="1:20" s="29" customFormat="1" ht="25.5" customHeight="1" hidden="1">
      <c r="A298" s="31" t="s">
        <v>268</v>
      </c>
      <c r="B298" s="66" t="s">
        <v>137</v>
      </c>
      <c r="C298" s="43" t="s">
        <v>776</v>
      </c>
      <c r="D298" s="36">
        <v>240</v>
      </c>
      <c r="E298" s="392"/>
      <c r="S298" s="136"/>
      <c r="T298" s="136"/>
    </row>
    <row r="299" spans="1:20" s="29" customFormat="1" ht="41.25" customHeight="1" hidden="1">
      <c r="A299" s="42" t="s">
        <v>758</v>
      </c>
      <c r="B299" s="66" t="s">
        <v>137</v>
      </c>
      <c r="C299" s="43" t="s">
        <v>770</v>
      </c>
      <c r="D299" s="44"/>
      <c r="E299" s="392">
        <f>E300</f>
        <v>0</v>
      </c>
      <c r="S299" s="136"/>
      <c r="T299" s="136"/>
    </row>
    <row r="300" spans="1:20" s="29" customFormat="1" ht="25.5" customHeight="1" hidden="1">
      <c r="A300" s="31" t="s">
        <v>268</v>
      </c>
      <c r="B300" s="66" t="s">
        <v>137</v>
      </c>
      <c r="C300" s="43" t="s">
        <v>770</v>
      </c>
      <c r="D300" s="36">
        <v>240</v>
      </c>
      <c r="E300" s="392"/>
      <c r="S300" s="136"/>
      <c r="T300" s="136"/>
    </row>
    <row r="301" spans="1:20" s="29" customFormat="1" ht="41.25" customHeight="1" hidden="1">
      <c r="A301" s="485" t="s">
        <v>758</v>
      </c>
      <c r="B301" s="486" t="s">
        <v>137</v>
      </c>
      <c r="C301" s="487" t="s">
        <v>810</v>
      </c>
      <c r="D301" s="488"/>
      <c r="E301" s="489">
        <f>E302</f>
        <v>0</v>
      </c>
      <c r="S301" s="136"/>
      <c r="T301" s="136"/>
    </row>
    <row r="302" spans="1:20" s="29" customFormat="1" ht="25.5" customHeight="1" hidden="1">
      <c r="A302" s="490" t="s">
        <v>268</v>
      </c>
      <c r="B302" s="486" t="s">
        <v>137</v>
      </c>
      <c r="C302" s="487" t="s">
        <v>810</v>
      </c>
      <c r="D302" s="491">
        <v>240</v>
      </c>
      <c r="E302" s="489"/>
      <c r="S302" s="136"/>
      <c r="T302" s="136"/>
    </row>
    <row r="303" spans="1:20" s="102" customFormat="1" ht="15">
      <c r="A303" s="88" t="s">
        <v>131</v>
      </c>
      <c r="B303" s="90" t="s">
        <v>128</v>
      </c>
      <c r="C303" s="89"/>
      <c r="D303" s="89"/>
      <c r="E303" s="410">
        <f>E304</f>
        <v>13269.020000000002</v>
      </c>
      <c r="G303" s="148"/>
      <c r="S303" s="148"/>
      <c r="T303" s="148"/>
    </row>
    <row r="304" spans="1:20" s="99" customFormat="1" ht="15">
      <c r="A304" s="88" t="s">
        <v>63</v>
      </c>
      <c r="B304" s="90" t="s">
        <v>62</v>
      </c>
      <c r="C304" s="89"/>
      <c r="D304" s="89"/>
      <c r="E304" s="410">
        <f>E314+E325+E335+E305</f>
        <v>13269.020000000002</v>
      </c>
      <c r="G304" s="144"/>
      <c r="O304" s="102"/>
      <c r="S304" s="144"/>
      <c r="T304" s="144"/>
    </row>
    <row r="305" spans="1:7" ht="13.5" hidden="1">
      <c r="A305" s="88" t="s">
        <v>114</v>
      </c>
      <c r="B305" s="90" t="s">
        <v>62</v>
      </c>
      <c r="C305" s="89" t="s">
        <v>111</v>
      </c>
      <c r="D305" s="89"/>
      <c r="E305" s="410">
        <f>E311+E306+E309</f>
        <v>0</v>
      </c>
      <c r="G305" s="18"/>
    </row>
    <row r="306" spans="1:20" s="29" customFormat="1" ht="26.25" hidden="1">
      <c r="A306" s="31" t="s">
        <v>250</v>
      </c>
      <c r="B306" s="28" t="s">
        <v>62</v>
      </c>
      <c r="C306" s="1" t="s">
        <v>249</v>
      </c>
      <c r="D306" s="1"/>
      <c r="E306" s="415">
        <f>E307+E308</f>
        <v>0</v>
      </c>
      <c r="S306" s="136"/>
      <c r="T306" s="136"/>
    </row>
    <row r="307" spans="1:20" s="29" customFormat="1" ht="18" customHeight="1" hidden="1">
      <c r="A307" s="163" t="s">
        <v>271</v>
      </c>
      <c r="B307" s="28" t="s">
        <v>62</v>
      </c>
      <c r="C307" s="1" t="s">
        <v>249</v>
      </c>
      <c r="D307" s="1" t="s">
        <v>275</v>
      </c>
      <c r="E307" s="415"/>
      <c r="S307" s="136"/>
      <c r="T307" s="136"/>
    </row>
    <row r="308" spans="1:20" s="29" customFormat="1" ht="13.5" hidden="1">
      <c r="A308" s="31" t="s">
        <v>310</v>
      </c>
      <c r="B308" s="28" t="s">
        <v>62</v>
      </c>
      <c r="C308" s="1" t="s">
        <v>249</v>
      </c>
      <c r="D308" s="1" t="s">
        <v>278</v>
      </c>
      <c r="E308" s="415"/>
      <c r="S308" s="136"/>
      <c r="T308" s="136"/>
    </row>
    <row r="309" spans="1:20" s="29" customFormat="1" ht="13.5" hidden="1">
      <c r="A309" s="31" t="s">
        <v>248</v>
      </c>
      <c r="B309" s="28" t="s">
        <v>62</v>
      </c>
      <c r="C309" s="1" t="s">
        <v>247</v>
      </c>
      <c r="D309" s="1"/>
      <c r="E309" s="415">
        <f>E310</f>
        <v>0</v>
      </c>
      <c r="S309" s="136"/>
      <c r="T309" s="136"/>
    </row>
    <row r="310" spans="1:20" s="29" customFormat="1" ht="26.25" hidden="1">
      <c r="A310" s="31" t="s">
        <v>81</v>
      </c>
      <c r="B310" s="28" t="s">
        <v>62</v>
      </c>
      <c r="C310" s="1" t="s">
        <v>247</v>
      </c>
      <c r="D310" s="1" t="s">
        <v>101</v>
      </c>
      <c r="E310" s="415"/>
      <c r="S310" s="136"/>
      <c r="T310" s="136"/>
    </row>
    <row r="311" spans="1:20" s="29" customFormat="1" ht="13.5" hidden="1">
      <c r="A311" s="31" t="s">
        <v>225</v>
      </c>
      <c r="B311" s="28" t="s">
        <v>62</v>
      </c>
      <c r="C311" s="1" t="s">
        <v>224</v>
      </c>
      <c r="D311" s="1"/>
      <c r="E311" s="415">
        <f>E312</f>
        <v>0</v>
      </c>
      <c r="S311" s="136"/>
      <c r="T311" s="136"/>
    </row>
    <row r="312" spans="1:20" s="29" customFormat="1" ht="13.5" hidden="1">
      <c r="A312" s="31" t="s">
        <v>310</v>
      </c>
      <c r="B312" s="28" t="s">
        <v>62</v>
      </c>
      <c r="C312" s="1" t="s">
        <v>224</v>
      </c>
      <c r="D312" s="1" t="s">
        <v>278</v>
      </c>
      <c r="E312" s="415"/>
      <c r="S312" s="136"/>
      <c r="T312" s="136"/>
    </row>
    <row r="313" spans="1:20" s="99" customFormat="1" ht="42.75">
      <c r="A313" s="88" t="s">
        <v>207</v>
      </c>
      <c r="B313" s="90" t="s">
        <v>62</v>
      </c>
      <c r="C313" s="89" t="s">
        <v>621</v>
      </c>
      <c r="D313" s="89"/>
      <c r="E313" s="410">
        <f>E314+E335</f>
        <v>5824.52</v>
      </c>
      <c r="G313" s="144"/>
      <c r="O313" s="102"/>
      <c r="S313" s="144"/>
      <c r="T313" s="144"/>
    </row>
    <row r="314" spans="1:20" s="59" customFormat="1" ht="51">
      <c r="A314" s="25" t="s">
        <v>167</v>
      </c>
      <c r="B314" s="20" t="s">
        <v>62</v>
      </c>
      <c r="C314" s="21" t="s">
        <v>620</v>
      </c>
      <c r="D314" s="21"/>
      <c r="E314" s="391">
        <f>E315</f>
        <v>4409.52</v>
      </c>
      <c r="G314" s="141"/>
      <c r="O314" s="18"/>
      <c r="S314" s="141"/>
      <c r="T314" s="141"/>
    </row>
    <row r="315" spans="1:20" s="59" customFormat="1" ht="25.5">
      <c r="A315" s="25" t="s">
        <v>618</v>
      </c>
      <c r="B315" s="20" t="s">
        <v>62</v>
      </c>
      <c r="C315" s="21" t="s">
        <v>619</v>
      </c>
      <c r="D315" s="21"/>
      <c r="E315" s="391">
        <f>E316+E321+E323</f>
        <v>4409.52</v>
      </c>
      <c r="G315" s="141"/>
      <c r="O315" s="18"/>
      <c r="S315" s="141"/>
      <c r="T315" s="141"/>
    </row>
    <row r="316" spans="1:5" ht="25.5">
      <c r="A316" s="31" t="s">
        <v>47</v>
      </c>
      <c r="B316" s="28" t="s">
        <v>62</v>
      </c>
      <c r="C316" s="1" t="s">
        <v>622</v>
      </c>
      <c r="D316" s="1"/>
      <c r="E316" s="415">
        <f>E317+E318+E319+E320</f>
        <v>4409.52</v>
      </c>
    </row>
    <row r="317" spans="1:20" ht="15.75" customHeight="1">
      <c r="A317" s="163" t="s">
        <v>271</v>
      </c>
      <c r="B317" s="28" t="s">
        <v>62</v>
      </c>
      <c r="C317" s="1" t="s">
        <v>622</v>
      </c>
      <c r="D317" s="1" t="s">
        <v>275</v>
      </c>
      <c r="E317" s="415">
        <f>2317+699.73+15.8</f>
        <v>3032.53</v>
      </c>
      <c r="S317" s="136"/>
      <c r="T317" s="431"/>
    </row>
    <row r="318" spans="1:5" ht="26.25" hidden="1">
      <c r="A318" s="31" t="s">
        <v>99</v>
      </c>
      <c r="B318" s="28" t="s">
        <v>62</v>
      </c>
      <c r="C318" s="1" t="s">
        <v>622</v>
      </c>
      <c r="D318" s="1" t="s">
        <v>100</v>
      </c>
      <c r="E318" s="415">
        <v>0</v>
      </c>
    </row>
    <row r="319" spans="1:5" ht="27" customHeight="1">
      <c r="A319" s="31" t="s">
        <v>268</v>
      </c>
      <c r="B319" s="28" t="s">
        <v>62</v>
      </c>
      <c r="C319" s="1" t="s">
        <v>622</v>
      </c>
      <c r="D319" s="36">
        <v>240</v>
      </c>
      <c r="E319" s="415">
        <f>1812.11+223.88-120-30+10-555+100-10-20-20-5-10</f>
        <v>1375.9899999999998</v>
      </c>
    </row>
    <row r="320" spans="1:20" s="19" customFormat="1" ht="18.75" customHeight="1">
      <c r="A320" s="3" t="s">
        <v>272</v>
      </c>
      <c r="B320" s="28" t="s">
        <v>62</v>
      </c>
      <c r="C320" s="1" t="s">
        <v>622</v>
      </c>
      <c r="D320" s="1" t="s">
        <v>276</v>
      </c>
      <c r="E320" s="415">
        <v>1</v>
      </c>
      <c r="G320" s="134"/>
      <c r="S320" s="134"/>
      <c r="T320" s="134"/>
    </row>
    <row r="321" spans="1:20" s="19" customFormat="1" ht="18.75" customHeight="1" hidden="1">
      <c r="A321" s="3" t="s">
        <v>793</v>
      </c>
      <c r="B321" s="28" t="s">
        <v>62</v>
      </c>
      <c r="C321" s="1" t="s">
        <v>778</v>
      </c>
      <c r="D321" s="1"/>
      <c r="E321" s="415">
        <f>E322</f>
        <v>0</v>
      </c>
      <c r="G321" s="134"/>
      <c r="S321" s="134"/>
      <c r="T321" s="134"/>
    </row>
    <row r="322" spans="1:20" s="19" customFormat="1" ht="24" customHeight="1" hidden="1">
      <c r="A322" s="31" t="s">
        <v>268</v>
      </c>
      <c r="B322" s="28" t="s">
        <v>62</v>
      </c>
      <c r="C322" s="1" t="s">
        <v>778</v>
      </c>
      <c r="D322" s="1" t="s">
        <v>281</v>
      </c>
      <c r="E322" s="415"/>
      <c r="G322" s="134"/>
      <c r="S322" s="134"/>
      <c r="T322" s="134"/>
    </row>
    <row r="323" spans="1:20" s="19" customFormat="1" ht="18.75" customHeight="1" hidden="1">
      <c r="A323" s="3" t="s">
        <v>805</v>
      </c>
      <c r="B323" s="28" t="s">
        <v>62</v>
      </c>
      <c r="C323" s="1" t="s">
        <v>778</v>
      </c>
      <c r="D323" s="1"/>
      <c r="E323" s="415">
        <f>E324</f>
        <v>0</v>
      </c>
      <c r="G323" s="134"/>
      <c r="S323" s="134"/>
      <c r="T323" s="134"/>
    </row>
    <row r="324" spans="1:20" s="19" customFormat="1" ht="20.25" customHeight="1" hidden="1">
      <c r="A324" s="163" t="s">
        <v>271</v>
      </c>
      <c r="B324" s="28" t="s">
        <v>62</v>
      </c>
      <c r="C324" s="1" t="s">
        <v>804</v>
      </c>
      <c r="D324" s="1" t="s">
        <v>275</v>
      </c>
      <c r="E324" s="415"/>
      <c r="G324" s="134"/>
      <c r="S324" s="134"/>
      <c r="T324" s="134"/>
    </row>
    <row r="325" spans="1:20" s="26" customFormat="1" ht="38.25">
      <c r="A325" s="25" t="s">
        <v>168</v>
      </c>
      <c r="B325" s="20" t="s">
        <v>62</v>
      </c>
      <c r="C325" s="21" t="s">
        <v>623</v>
      </c>
      <c r="D325" s="21"/>
      <c r="E325" s="391">
        <f>E326</f>
        <v>7444.500000000002</v>
      </c>
      <c r="G325" s="138"/>
      <c r="O325" s="62"/>
      <c r="S325" s="138">
        <f>4152.6+23.9+1254.1</f>
        <v>5430.6</v>
      </c>
      <c r="T325" s="138"/>
    </row>
    <row r="326" spans="1:20" s="26" customFormat="1" ht="25.5">
      <c r="A326" s="25" t="s">
        <v>624</v>
      </c>
      <c r="B326" s="20" t="s">
        <v>62</v>
      </c>
      <c r="C326" s="21" t="s">
        <v>725</v>
      </c>
      <c r="D326" s="21"/>
      <c r="E326" s="391">
        <f>E327+E330+E332+E333</f>
        <v>7444.500000000002</v>
      </c>
      <c r="G326" s="138"/>
      <c r="O326" s="62"/>
      <c r="S326" s="138">
        <f>E325-S325</f>
        <v>2013.9000000000015</v>
      </c>
      <c r="T326" s="138"/>
    </row>
    <row r="327" spans="1:20" s="26" customFormat="1" ht="25.5">
      <c r="A327" s="31" t="s">
        <v>817</v>
      </c>
      <c r="B327" s="28" t="s">
        <v>62</v>
      </c>
      <c r="C327" s="1" t="s">
        <v>625</v>
      </c>
      <c r="D327" s="1"/>
      <c r="E327" s="415">
        <f>E328</f>
        <v>7444.500000000002</v>
      </c>
      <c r="G327" s="138"/>
      <c r="O327" s="62"/>
      <c r="S327" s="138"/>
      <c r="T327" s="138"/>
    </row>
    <row r="328" spans="1:20" s="29" customFormat="1" ht="12.75" customHeight="1">
      <c r="A328" s="3" t="s">
        <v>277</v>
      </c>
      <c r="B328" s="28" t="s">
        <v>62</v>
      </c>
      <c r="C328" s="1" t="s">
        <v>625</v>
      </c>
      <c r="D328" s="1" t="s">
        <v>278</v>
      </c>
      <c r="E328" s="415">
        <f>9482-84-210-3-0.9-25-72-433.4+50-100.5+15-446.3+100-7.5-11.5-352-155.3+100-117.3-58.5-24+12-12-12-2.4-61.2-9-15-50+20-469.7+398</f>
        <v>7444.500000000002</v>
      </c>
      <c r="G328" s="136"/>
      <c r="S328" s="136"/>
      <c r="T328" s="136"/>
    </row>
    <row r="329" spans="1:20" s="29" customFormat="1" ht="19.5" customHeight="1" hidden="1">
      <c r="A329" s="3" t="s">
        <v>760</v>
      </c>
      <c r="B329" s="28" t="s">
        <v>62</v>
      </c>
      <c r="C329" s="1" t="s">
        <v>750</v>
      </c>
      <c r="D329" s="1"/>
      <c r="E329" s="415">
        <f>E330</f>
        <v>0</v>
      </c>
      <c r="G329" s="136"/>
      <c r="S329" s="136"/>
      <c r="T329" s="136"/>
    </row>
    <row r="330" spans="1:20" s="29" customFormat="1" ht="15" customHeight="1" hidden="1">
      <c r="A330" s="3" t="s">
        <v>277</v>
      </c>
      <c r="B330" s="28" t="s">
        <v>62</v>
      </c>
      <c r="C330" s="1" t="s">
        <v>750</v>
      </c>
      <c r="D330" s="1" t="s">
        <v>278</v>
      </c>
      <c r="E330" s="415"/>
      <c r="G330" s="136"/>
      <c r="S330" s="136"/>
      <c r="T330" s="136"/>
    </row>
    <row r="331" spans="1:20" s="29" customFormat="1" ht="19.5" customHeight="1" hidden="1">
      <c r="A331" s="3" t="s">
        <v>760</v>
      </c>
      <c r="B331" s="28"/>
      <c r="C331" s="1" t="s">
        <v>751</v>
      </c>
      <c r="D331" s="1"/>
      <c r="E331" s="415">
        <f>E332</f>
        <v>0</v>
      </c>
      <c r="G331" s="136"/>
      <c r="S331" s="136"/>
      <c r="T331" s="136"/>
    </row>
    <row r="332" spans="1:20" s="29" customFormat="1" ht="15" customHeight="1" hidden="1">
      <c r="A332" s="3" t="s">
        <v>277</v>
      </c>
      <c r="B332" s="28" t="s">
        <v>62</v>
      </c>
      <c r="C332" s="1" t="s">
        <v>751</v>
      </c>
      <c r="D332" s="1" t="s">
        <v>278</v>
      </c>
      <c r="E332" s="415"/>
      <c r="G332" s="136"/>
      <c r="S332" s="136"/>
      <c r="T332" s="136"/>
    </row>
    <row r="333" spans="1:20" s="29" customFormat="1" ht="19.5" customHeight="1" hidden="1">
      <c r="A333" s="3" t="s">
        <v>805</v>
      </c>
      <c r="B333" s="28" t="s">
        <v>62</v>
      </c>
      <c r="C333" s="1" t="s">
        <v>806</v>
      </c>
      <c r="D333" s="1"/>
      <c r="E333" s="415">
        <f>E334</f>
        <v>0</v>
      </c>
      <c r="G333" s="136"/>
      <c r="S333" s="136"/>
      <c r="T333" s="136"/>
    </row>
    <row r="334" spans="1:20" s="29" customFormat="1" ht="15" customHeight="1" hidden="1">
      <c r="A334" s="3" t="s">
        <v>277</v>
      </c>
      <c r="B334" s="28" t="s">
        <v>62</v>
      </c>
      <c r="C334" s="1" t="s">
        <v>806</v>
      </c>
      <c r="D334" s="1" t="s">
        <v>278</v>
      </c>
      <c r="E334" s="415"/>
      <c r="G334" s="136"/>
      <c r="S334" s="136"/>
      <c r="T334" s="136"/>
    </row>
    <row r="335" spans="1:20" s="19" customFormat="1" ht="44.25" customHeight="1">
      <c r="A335" s="47" t="s">
        <v>169</v>
      </c>
      <c r="B335" s="20" t="s">
        <v>62</v>
      </c>
      <c r="C335" s="51" t="s">
        <v>628</v>
      </c>
      <c r="D335" s="54"/>
      <c r="E335" s="417">
        <f>E336</f>
        <v>1415</v>
      </c>
      <c r="G335" s="134"/>
      <c r="S335" s="134"/>
      <c r="T335" s="134"/>
    </row>
    <row r="336" spans="1:20" s="19" customFormat="1" ht="25.5">
      <c r="A336" s="47" t="s">
        <v>626</v>
      </c>
      <c r="B336" s="20" t="s">
        <v>62</v>
      </c>
      <c r="C336" s="51" t="s">
        <v>627</v>
      </c>
      <c r="D336" s="54"/>
      <c r="E336" s="417">
        <f>E337+E341+E344+E342</f>
        <v>1415</v>
      </c>
      <c r="G336" s="134"/>
      <c r="S336" s="134"/>
      <c r="T336" s="134"/>
    </row>
    <row r="337" spans="1:20" s="19" customFormat="1" ht="25.5">
      <c r="A337" s="52" t="s">
        <v>857</v>
      </c>
      <c r="B337" s="28" t="s">
        <v>62</v>
      </c>
      <c r="C337" s="43" t="s">
        <v>629</v>
      </c>
      <c r="D337" s="54"/>
      <c r="E337" s="392">
        <f>E338+E339</f>
        <v>1235</v>
      </c>
      <c r="G337" s="134"/>
      <c r="S337" s="134"/>
      <c r="T337" s="134"/>
    </row>
    <row r="338" spans="1:20" s="26" customFormat="1" ht="27.75" customHeight="1">
      <c r="A338" s="31" t="s">
        <v>268</v>
      </c>
      <c r="B338" s="28" t="s">
        <v>62</v>
      </c>
      <c r="C338" s="43" t="s">
        <v>629</v>
      </c>
      <c r="D338" s="36">
        <v>240</v>
      </c>
      <c r="E338" s="415">
        <f>500+35-100</f>
        <v>435</v>
      </c>
      <c r="G338" s="138"/>
      <c r="O338" s="62"/>
      <c r="S338" s="138"/>
      <c r="T338" s="138"/>
    </row>
    <row r="339" spans="1:20" s="29" customFormat="1" ht="15" customHeight="1">
      <c r="A339" s="3" t="s">
        <v>277</v>
      </c>
      <c r="B339" s="28" t="s">
        <v>62</v>
      </c>
      <c r="C339" s="43" t="s">
        <v>629</v>
      </c>
      <c r="D339" s="1" t="s">
        <v>278</v>
      </c>
      <c r="E339" s="415">
        <f>1400-500-100</f>
        <v>800</v>
      </c>
      <c r="G339" s="136"/>
      <c r="S339" s="136"/>
      <c r="T339" s="136"/>
    </row>
    <row r="340" spans="1:20" s="29" customFormat="1" ht="15" customHeight="1">
      <c r="A340" s="3" t="s">
        <v>759</v>
      </c>
      <c r="B340" s="28" t="s">
        <v>62</v>
      </c>
      <c r="C340" s="43" t="s">
        <v>752</v>
      </c>
      <c r="D340" s="1"/>
      <c r="E340" s="415">
        <f>E341</f>
        <v>80</v>
      </c>
      <c r="G340" s="136"/>
      <c r="S340" s="136"/>
      <c r="T340" s="136"/>
    </row>
    <row r="341" spans="1:20" s="29" customFormat="1" ht="15" customHeight="1">
      <c r="A341" s="3" t="s">
        <v>277</v>
      </c>
      <c r="B341" s="28" t="s">
        <v>62</v>
      </c>
      <c r="C341" s="43" t="s">
        <v>752</v>
      </c>
      <c r="D341" s="1" t="s">
        <v>278</v>
      </c>
      <c r="E341" s="415">
        <v>80</v>
      </c>
      <c r="G341" s="136"/>
      <c r="S341" s="136"/>
      <c r="T341" s="136"/>
    </row>
    <row r="342" spans="1:20" s="29" customFormat="1" ht="19.5" customHeight="1">
      <c r="A342" s="3" t="s">
        <v>760</v>
      </c>
      <c r="B342" s="28" t="s">
        <v>62</v>
      </c>
      <c r="C342" s="1" t="s">
        <v>859</v>
      </c>
      <c r="D342" s="1"/>
      <c r="E342" s="415">
        <f>E343</f>
        <v>90</v>
      </c>
      <c r="G342" s="136"/>
      <c r="S342" s="136"/>
      <c r="T342" s="136"/>
    </row>
    <row r="343" spans="1:20" s="29" customFormat="1" ht="15" customHeight="1">
      <c r="A343" s="3" t="s">
        <v>277</v>
      </c>
      <c r="B343" s="28" t="s">
        <v>62</v>
      </c>
      <c r="C343" s="1" t="s">
        <v>859</v>
      </c>
      <c r="D343" s="1" t="s">
        <v>278</v>
      </c>
      <c r="E343" s="415">
        <v>90</v>
      </c>
      <c r="G343" s="136"/>
      <c r="S343" s="136"/>
      <c r="T343" s="136"/>
    </row>
    <row r="344" spans="1:20" s="29" customFormat="1" ht="19.5" customHeight="1">
      <c r="A344" s="3" t="s">
        <v>760</v>
      </c>
      <c r="B344" s="28" t="s">
        <v>62</v>
      </c>
      <c r="C344" s="1" t="s">
        <v>858</v>
      </c>
      <c r="D344" s="1"/>
      <c r="E344" s="415">
        <f>E345</f>
        <v>10</v>
      </c>
      <c r="G344" s="136"/>
      <c r="S344" s="136"/>
      <c r="T344" s="136"/>
    </row>
    <row r="345" spans="1:20" s="29" customFormat="1" ht="15" customHeight="1">
      <c r="A345" s="3" t="s">
        <v>277</v>
      </c>
      <c r="B345" s="28" t="s">
        <v>62</v>
      </c>
      <c r="C345" s="1" t="s">
        <v>858</v>
      </c>
      <c r="D345" s="1" t="s">
        <v>278</v>
      </c>
      <c r="E345" s="415">
        <v>10</v>
      </c>
      <c r="G345" s="136"/>
      <c r="S345" s="136"/>
      <c r="T345" s="136"/>
    </row>
    <row r="346" spans="1:20" s="110" customFormat="1" ht="15">
      <c r="A346" s="88" t="s">
        <v>120</v>
      </c>
      <c r="B346" s="90" t="s">
        <v>121</v>
      </c>
      <c r="C346" s="89"/>
      <c r="D346" s="89"/>
      <c r="E346" s="410">
        <f>E347+E353</f>
        <v>2312.984</v>
      </c>
      <c r="G346" s="137"/>
      <c r="S346" s="137"/>
      <c r="T346" s="137"/>
    </row>
    <row r="347" spans="1:20" s="110" customFormat="1" ht="15">
      <c r="A347" s="88" t="s">
        <v>78</v>
      </c>
      <c r="B347" s="90" t="s">
        <v>115</v>
      </c>
      <c r="C347" s="89"/>
      <c r="D347" s="89"/>
      <c r="E347" s="410">
        <f>E348</f>
        <v>1212.984</v>
      </c>
      <c r="G347" s="137"/>
      <c r="S347" s="137"/>
      <c r="T347" s="137"/>
    </row>
    <row r="348" spans="1:20" s="68" customFormat="1" ht="25.5">
      <c r="A348" s="23" t="s">
        <v>172</v>
      </c>
      <c r="B348" s="20" t="s">
        <v>115</v>
      </c>
      <c r="C348" s="21" t="s">
        <v>639</v>
      </c>
      <c r="D348" s="21"/>
      <c r="E348" s="391">
        <f>E349</f>
        <v>1212.984</v>
      </c>
      <c r="G348" s="146"/>
      <c r="O348" s="19"/>
      <c r="S348" s="146"/>
      <c r="T348" s="146"/>
    </row>
    <row r="349" spans="1:20" s="68" customFormat="1" ht="51">
      <c r="A349" s="25" t="s">
        <v>173</v>
      </c>
      <c r="B349" s="20" t="s">
        <v>115</v>
      </c>
      <c r="C349" s="21" t="s">
        <v>638</v>
      </c>
      <c r="D349" s="21"/>
      <c r="E349" s="391">
        <f>E351</f>
        <v>1212.984</v>
      </c>
      <c r="G349" s="146"/>
      <c r="O349" s="19"/>
      <c r="S349" s="146"/>
      <c r="T349" s="146"/>
    </row>
    <row r="350" spans="1:20" s="68" customFormat="1" ht="25.5">
      <c r="A350" s="25" t="s">
        <v>631</v>
      </c>
      <c r="B350" s="20" t="s">
        <v>115</v>
      </c>
      <c r="C350" s="21" t="s">
        <v>632</v>
      </c>
      <c r="D350" s="21"/>
      <c r="E350" s="391">
        <f>E351</f>
        <v>1212.984</v>
      </c>
      <c r="G350" s="146"/>
      <c r="O350" s="19"/>
      <c r="S350" s="146"/>
      <c r="T350" s="146"/>
    </row>
    <row r="351" spans="1:20" s="29" customFormat="1" ht="25.5">
      <c r="A351" s="3" t="s">
        <v>455</v>
      </c>
      <c r="B351" s="28" t="s">
        <v>115</v>
      </c>
      <c r="C351" s="1" t="s">
        <v>633</v>
      </c>
      <c r="D351" s="1"/>
      <c r="E351" s="415">
        <f>E352</f>
        <v>1212.984</v>
      </c>
      <c r="G351" s="136"/>
      <c r="S351" s="136"/>
      <c r="T351" s="136"/>
    </row>
    <row r="352" spans="1:20" s="29" customFormat="1" ht="27.75" customHeight="1">
      <c r="A352" s="3" t="s">
        <v>279</v>
      </c>
      <c r="B352" s="28" t="s">
        <v>115</v>
      </c>
      <c r="C352" s="1" t="s">
        <v>633</v>
      </c>
      <c r="D352" s="1" t="s">
        <v>280</v>
      </c>
      <c r="E352" s="415">
        <v>1212.984</v>
      </c>
      <c r="G352" s="136"/>
      <c r="S352" s="136">
        <f>95359*12</f>
        <v>1144308</v>
      </c>
      <c r="T352" s="136"/>
    </row>
    <row r="353" spans="1:20" s="110" customFormat="1" ht="15">
      <c r="A353" s="88" t="s">
        <v>108</v>
      </c>
      <c r="B353" s="90" t="s">
        <v>107</v>
      </c>
      <c r="C353" s="89"/>
      <c r="D353" s="89"/>
      <c r="E353" s="410">
        <f>E358+E354</f>
        <v>1100</v>
      </c>
      <c r="G353" s="137"/>
      <c r="S353" s="137"/>
      <c r="T353" s="137"/>
    </row>
    <row r="354" spans="1:5" ht="13.5" hidden="1">
      <c r="A354" s="23" t="s">
        <v>147</v>
      </c>
      <c r="B354" s="65" t="s">
        <v>107</v>
      </c>
      <c r="C354" s="40" t="s">
        <v>58</v>
      </c>
      <c r="D354" s="40"/>
      <c r="E354" s="412">
        <f>E355</f>
        <v>0</v>
      </c>
    </row>
    <row r="355" spans="1:5" ht="13.5" hidden="1">
      <c r="A355" s="25" t="s">
        <v>114</v>
      </c>
      <c r="B355" s="65" t="s">
        <v>107</v>
      </c>
      <c r="C355" s="21" t="s">
        <v>111</v>
      </c>
      <c r="D355" s="21"/>
      <c r="E355" s="391">
        <f>E356</f>
        <v>0</v>
      </c>
    </row>
    <row r="356" spans="1:20" s="19" customFormat="1" ht="26.25" hidden="1">
      <c r="A356" s="46" t="s">
        <v>217</v>
      </c>
      <c r="B356" s="65" t="s">
        <v>107</v>
      </c>
      <c r="C356" s="36" t="s">
        <v>216</v>
      </c>
      <c r="D356" s="36"/>
      <c r="E356" s="413">
        <f>E357</f>
        <v>0</v>
      </c>
      <c r="G356" s="134"/>
      <c r="S356" s="134"/>
      <c r="T356" s="134"/>
    </row>
    <row r="357" spans="1:20" s="19" customFormat="1" ht="39" hidden="1">
      <c r="A357" s="46" t="s">
        <v>218</v>
      </c>
      <c r="B357" s="65" t="s">
        <v>107</v>
      </c>
      <c r="C357" s="36" t="s">
        <v>216</v>
      </c>
      <c r="D357" s="38">
        <v>314</v>
      </c>
      <c r="E357" s="413"/>
      <c r="G357" s="134"/>
      <c r="S357" s="134"/>
      <c r="T357" s="134"/>
    </row>
    <row r="358" spans="1:20" s="68" customFormat="1" ht="51">
      <c r="A358" s="23" t="s">
        <v>170</v>
      </c>
      <c r="B358" s="65" t="s">
        <v>107</v>
      </c>
      <c r="C358" s="21" t="s">
        <v>634</v>
      </c>
      <c r="D358" s="21"/>
      <c r="E358" s="391">
        <f>E359+E393</f>
        <v>1100</v>
      </c>
      <c r="G358" s="146"/>
      <c r="O358" s="19"/>
      <c r="S358" s="146"/>
      <c r="T358" s="146"/>
    </row>
    <row r="359" spans="1:20" s="68" customFormat="1" ht="89.25">
      <c r="A359" s="25" t="s">
        <v>723</v>
      </c>
      <c r="B359" s="65" t="s">
        <v>107</v>
      </c>
      <c r="C359" s="21" t="s">
        <v>636</v>
      </c>
      <c r="D359" s="21"/>
      <c r="E359" s="391">
        <f>E360</f>
        <v>1000</v>
      </c>
      <c r="G359" s="146"/>
      <c r="O359" s="19"/>
      <c r="S359" s="146"/>
      <c r="T359" s="146"/>
    </row>
    <row r="360" spans="1:20" s="68" customFormat="1" ht="38.25">
      <c r="A360" s="25" t="s">
        <v>637</v>
      </c>
      <c r="B360" s="65" t="s">
        <v>107</v>
      </c>
      <c r="C360" s="21" t="s">
        <v>635</v>
      </c>
      <c r="D360" s="21"/>
      <c r="E360" s="391">
        <f>E361+E364+E370+E373+E388+E391</f>
        <v>1000</v>
      </c>
      <c r="G360" s="146"/>
      <c r="O360" s="19"/>
      <c r="S360" s="146"/>
      <c r="T360" s="146"/>
    </row>
    <row r="361" spans="1:20" s="29" customFormat="1" ht="18" customHeight="1" hidden="1">
      <c r="A361" s="30" t="s">
        <v>722</v>
      </c>
      <c r="B361" s="66" t="s">
        <v>107</v>
      </c>
      <c r="C361" s="1" t="s">
        <v>762</v>
      </c>
      <c r="D361" s="1"/>
      <c r="E361" s="415">
        <f>E363</f>
        <v>0</v>
      </c>
      <c r="G361" s="136"/>
      <c r="S361" s="136"/>
      <c r="T361" s="136"/>
    </row>
    <row r="362" spans="1:20" s="62" customFormat="1" ht="12" customHeight="1" hidden="1">
      <c r="A362" s="31" t="s">
        <v>66</v>
      </c>
      <c r="B362" s="66" t="s">
        <v>107</v>
      </c>
      <c r="C362" s="1" t="s">
        <v>171</v>
      </c>
      <c r="D362" s="1" t="s">
        <v>103</v>
      </c>
      <c r="E362" s="415"/>
      <c r="G362" s="145"/>
      <c r="S362" s="145"/>
      <c r="T362" s="145"/>
    </row>
    <row r="363" spans="1:20" s="62" customFormat="1" ht="16.5" customHeight="1" hidden="1">
      <c r="A363" s="3" t="s">
        <v>279</v>
      </c>
      <c r="B363" s="66" t="s">
        <v>107</v>
      </c>
      <c r="C363" s="1" t="s">
        <v>762</v>
      </c>
      <c r="D363" s="1" t="s">
        <v>280</v>
      </c>
      <c r="E363" s="415"/>
      <c r="G363" s="145"/>
      <c r="S363" s="145"/>
      <c r="T363" s="145"/>
    </row>
    <row r="364" spans="1:20" s="29" customFormat="1" ht="26.25" hidden="1">
      <c r="A364" s="30" t="s">
        <v>244</v>
      </c>
      <c r="B364" s="66" t="s">
        <v>107</v>
      </c>
      <c r="C364" s="1" t="s">
        <v>784</v>
      </c>
      <c r="D364" s="1"/>
      <c r="E364" s="415">
        <f>E365+E366</f>
        <v>0</v>
      </c>
      <c r="S364" s="136"/>
      <c r="T364" s="136"/>
    </row>
    <row r="365" spans="1:20" s="62" customFormat="1" ht="13.5" hidden="1">
      <c r="A365" s="31" t="s">
        <v>66</v>
      </c>
      <c r="B365" s="66" t="s">
        <v>107</v>
      </c>
      <c r="C365" s="1" t="s">
        <v>171</v>
      </c>
      <c r="D365" s="1" t="s">
        <v>103</v>
      </c>
      <c r="E365" s="415"/>
      <c r="S365" s="145"/>
      <c r="T365" s="145"/>
    </row>
    <row r="366" spans="1:20" s="62" customFormat="1" ht="28.5" customHeight="1" hidden="1">
      <c r="A366" s="3" t="s">
        <v>598</v>
      </c>
      <c r="B366" s="66" t="s">
        <v>107</v>
      </c>
      <c r="C366" s="1" t="s">
        <v>784</v>
      </c>
      <c r="D366" s="1" t="s">
        <v>280</v>
      </c>
      <c r="E366" s="415"/>
      <c r="S366" s="145"/>
      <c r="T366" s="145"/>
    </row>
    <row r="367" spans="1:20" s="29" customFormat="1" ht="39" hidden="1">
      <c r="A367" s="30" t="s">
        <v>258</v>
      </c>
      <c r="B367" s="66" t="s">
        <v>107</v>
      </c>
      <c r="C367" s="1" t="s">
        <v>245</v>
      </c>
      <c r="D367" s="1"/>
      <c r="E367" s="415">
        <f>E368+E369</f>
        <v>0</v>
      </c>
      <c r="S367" s="136"/>
      <c r="T367" s="136"/>
    </row>
    <row r="368" spans="1:20" s="62" customFormat="1" ht="13.5" hidden="1">
      <c r="A368" s="31" t="s">
        <v>66</v>
      </c>
      <c r="B368" s="66" t="s">
        <v>107</v>
      </c>
      <c r="C368" s="1" t="s">
        <v>171</v>
      </c>
      <c r="D368" s="1" t="s">
        <v>103</v>
      </c>
      <c r="E368" s="415"/>
      <c r="S368" s="145"/>
      <c r="T368" s="145"/>
    </row>
    <row r="369" spans="1:20" s="62" customFormat="1" ht="28.5" customHeight="1" hidden="1">
      <c r="A369" s="3" t="s">
        <v>598</v>
      </c>
      <c r="B369" s="66" t="s">
        <v>107</v>
      </c>
      <c r="C369" s="1" t="s">
        <v>245</v>
      </c>
      <c r="D369" s="1" t="s">
        <v>280</v>
      </c>
      <c r="E369" s="415"/>
      <c r="S369" s="145"/>
      <c r="T369" s="145"/>
    </row>
    <row r="370" spans="1:20" s="29" customFormat="1" ht="26.25" hidden="1">
      <c r="A370" s="30" t="s">
        <v>246</v>
      </c>
      <c r="B370" s="66" t="s">
        <v>107</v>
      </c>
      <c r="C370" s="1" t="s">
        <v>786</v>
      </c>
      <c r="D370" s="1"/>
      <c r="E370" s="415">
        <f>E371+E372</f>
        <v>0</v>
      </c>
      <c r="S370" s="136"/>
      <c r="T370" s="136"/>
    </row>
    <row r="371" spans="1:20" s="62" customFormat="1" ht="13.5" hidden="1">
      <c r="A371" s="31" t="s">
        <v>66</v>
      </c>
      <c r="B371" s="66" t="s">
        <v>107</v>
      </c>
      <c r="C371" s="1" t="s">
        <v>171</v>
      </c>
      <c r="D371" s="1" t="s">
        <v>103</v>
      </c>
      <c r="E371" s="415"/>
      <c r="S371" s="145"/>
      <c r="T371" s="145"/>
    </row>
    <row r="372" spans="1:20" s="62" customFormat="1" ht="13.5" hidden="1">
      <c r="A372" s="31" t="s">
        <v>785</v>
      </c>
      <c r="B372" s="66" t="s">
        <v>107</v>
      </c>
      <c r="C372" s="1" t="s">
        <v>786</v>
      </c>
      <c r="D372" s="1" t="s">
        <v>280</v>
      </c>
      <c r="E372" s="415"/>
      <c r="S372" s="145"/>
      <c r="T372" s="145"/>
    </row>
    <row r="373" spans="1:20" s="29" customFormat="1" ht="25.5">
      <c r="A373" s="30" t="s">
        <v>456</v>
      </c>
      <c r="B373" s="66" t="s">
        <v>107</v>
      </c>
      <c r="C373" s="1" t="s">
        <v>787</v>
      </c>
      <c r="D373" s="1"/>
      <c r="E373" s="415">
        <f>E374+E375</f>
        <v>600</v>
      </c>
      <c r="S373" s="136"/>
      <c r="T373" s="136"/>
    </row>
    <row r="374" spans="1:20" s="62" customFormat="1" ht="25.5">
      <c r="A374" s="31" t="s">
        <v>824</v>
      </c>
      <c r="B374" s="66" t="s">
        <v>107</v>
      </c>
      <c r="C374" s="1" t="s">
        <v>787</v>
      </c>
      <c r="D374" s="1" t="s">
        <v>280</v>
      </c>
      <c r="E374" s="415">
        <v>600</v>
      </c>
      <c r="S374" s="145"/>
      <c r="T374" s="145"/>
    </row>
    <row r="375" spans="1:20" s="101" customFormat="1" ht="14.25" hidden="1">
      <c r="A375" s="88" t="s">
        <v>65</v>
      </c>
      <c r="B375" s="90" t="s">
        <v>64</v>
      </c>
      <c r="C375" s="89"/>
      <c r="D375" s="89"/>
      <c r="E375" s="410">
        <f>E376+E380</f>
        <v>0</v>
      </c>
      <c r="G375" s="135"/>
      <c r="S375" s="135"/>
      <c r="T375" s="135"/>
    </row>
    <row r="376" spans="1:20" s="63" customFormat="1" ht="26.25" hidden="1">
      <c r="A376" s="23" t="s">
        <v>174</v>
      </c>
      <c r="B376" s="20" t="s">
        <v>64</v>
      </c>
      <c r="C376" s="21" t="s">
        <v>59</v>
      </c>
      <c r="D376" s="21"/>
      <c r="E376" s="391">
        <f>E377</f>
        <v>0</v>
      </c>
      <c r="G376" s="140"/>
      <c r="O376" s="29"/>
      <c r="S376" s="140"/>
      <c r="T376" s="140"/>
    </row>
    <row r="377" spans="1:20" s="63" customFormat="1" ht="39" hidden="1">
      <c r="A377" s="25" t="s">
        <v>175</v>
      </c>
      <c r="B377" s="20" t="s">
        <v>64</v>
      </c>
      <c r="C377" s="21" t="s">
        <v>60</v>
      </c>
      <c r="D377" s="21"/>
      <c r="E377" s="391">
        <f>E378</f>
        <v>0</v>
      </c>
      <c r="G377" s="140"/>
      <c r="O377" s="29"/>
      <c r="S377" s="140"/>
      <c r="T377" s="140"/>
    </row>
    <row r="378" spans="1:20" s="29" customFormat="1" ht="52.5" hidden="1">
      <c r="A378" s="31" t="s">
        <v>265</v>
      </c>
      <c r="B378" s="28" t="s">
        <v>64</v>
      </c>
      <c r="C378" s="1" t="s">
        <v>208</v>
      </c>
      <c r="D378" s="1"/>
      <c r="E378" s="415">
        <f>E379</f>
        <v>0</v>
      </c>
      <c r="G378" s="136"/>
      <c r="S378" s="136"/>
      <c r="T378" s="136"/>
    </row>
    <row r="379" spans="1:20" s="29" customFormat="1" ht="26.25" hidden="1">
      <c r="A379" s="31" t="s">
        <v>267</v>
      </c>
      <c r="B379" s="28" t="s">
        <v>64</v>
      </c>
      <c r="C379" s="1" t="s">
        <v>208</v>
      </c>
      <c r="D379" s="36">
        <v>240</v>
      </c>
      <c r="E379" s="415">
        <f>2200-600-100-299-1201</f>
        <v>0</v>
      </c>
      <c r="G379" s="136"/>
      <c r="S379" s="136"/>
      <c r="T379" s="136"/>
    </row>
    <row r="380" spans="1:20" s="29" customFormat="1" ht="13.5" hidden="1">
      <c r="A380" s="23" t="s">
        <v>147</v>
      </c>
      <c r="B380" s="65" t="s">
        <v>64</v>
      </c>
      <c r="C380" s="40" t="s">
        <v>58</v>
      </c>
      <c r="D380" s="21"/>
      <c r="E380" s="391">
        <f>E381</f>
        <v>0</v>
      </c>
      <c r="S380" s="136"/>
      <c r="T380" s="136"/>
    </row>
    <row r="381" spans="1:20" s="29" customFormat="1" ht="13.5" hidden="1">
      <c r="A381" s="25" t="s">
        <v>114</v>
      </c>
      <c r="B381" s="65" t="s">
        <v>64</v>
      </c>
      <c r="C381" s="21" t="s">
        <v>111</v>
      </c>
      <c r="D381" s="1"/>
      <c r="E381" s="415">
        <f>E382+E384+E386</f>
        <v>0</v>
      </c>
      <c r="S381" s="136"/>
      <c r="T381" s="136"/>
    </row>
    <row r="382" spans="1:20" s="29" customFormat="1" ht="13.5" hidden="1">
      <c r="A382" s="31" t="s">
        <v>232</v>
      </c>
      <c r="B382" s="66" t="s">
        <v>64</v>
      </c>
      <c r="C382" s="1" t="s">
        <v>231</v>
      </c>
      <c r="D382" s="1"/>
      <c r="E382" s="415">
        <f>E383</f>
        <v>0</v>
      </c>
      <c r="S382" s="136"/>
      <c r="T382" s="136"/>
    </row>
    <row r="383" spans="1:20" s="29" customFormat="1" ht="26.25" hidden="1">
      <c r="A383" s="31" t="s">
        <v>81</v>
      </c>
      <c r="B383" s="66" t="s">
        <v>64</v>
      </c>
      <c r="C383" s="1" t="s">
        <v>231</v>
      </c>
      <c r="D383" s="1" t="s">
        <v>101</v>
      </c>
      <c r="E383" s="415"/>
      <c r="S383" s="136"/>
      <c r="T383" s="136"/>
    </row>
    <row r="384" spans="1:20" s="29" customFormat="1" ht="13.5" hidden="1">
      <c r="A384" s="31" t="s">
        <v>241</v>
      </c>
      <c r="B384" s="66" t="s">
        <v>64</v>
      </c>
      <c r="C384" s="1" t="s">
        <v>235</v>
      </c>
      <c r="D384" s="1"/>
      <c r="E384" s="415">
        <f>E385</f>
        <v>0</v>
      </c>
      <c r="S384" s="136"/>
      <c r="T384" s="136"/>
    </row>
    <row r="385" spans="1:20" s="29" customFormat="1" ht="26.25" hidden="1">
      <c r="A385" s="31" t="s">
        <v>81</v>
      </c>
      <c r="B385" s="66" t="s">
        <v>64</v>
      </c>
      <c r="C385" s="1" t="s">
        <v>235</v>
      </c>
      <c r="D385" s="1" t="s">
        <v>101</v>
      </c>
      <c r="E385" s="415"/>
      <c r="S385" s="136"/>
      <c r="T385" s="136"/>
    </row>
    <row r="386" spans="1:20" s="29" customFormat="1" ht="39" hidden="1">
      <c r="A386" s="31" t="s">
        <v>260</v>
      </c>
      <c r="B386" s="66" t="s">
        <v>64</v>
      </c>
      <c r="C386" s="1" t="s">
        <v>253</v>
      </c>
      <c r="D386" s="1"/>
      <c r="E386" s="415">
        <f>E387</f>
        <v>0</v>
      </c>
      <c r="S386" s="136"/>
      <c r="T386" s="136"/>
    </row>
    <row r="387" spans="1:20" s="29" customFormat="1" ht="26.25" hidden="1">
      <c r="A387" s="31" t="s">
        <v>81</v>
      </c>
      <c r="B387" s="66" t="s">
        <v>64</v>
      </c>
      <c r="C387" s="1" t="s">
        <v>253</v>
      </c>
      <c r="D387" s="1" t="s">
        <v>101</v>
      </c>
      <c r="E387" s="415"/>
      <c r="F387" s="155"/>
      <c r="S387" s="136"/>
      <c r="T387" s="136"/>
    </row>
    <row r="388" spans="1:20" s="29" customFormat="1" ht="39" hidden="1">
      <c r="A388" s="30" t="s">
        <v>801</v>
      </c>
      <c r="B388" s="66" t="s">
        <v>107</v>
      </c>
      <c r="C388" s="1" t="s">
        <v>803</v>
      </c>
      <c r="D388" s="1"/>
      <c r="E388" s="415">
        <f>E389+E390</f>
        <v>0</v>
      </c>
      <c r="S388" s="136"/>
      <c r="T388" s="136"/>
    </row>
    <row r="389" spans="1:20" s="62" customFormat="1" ht="13.5" hidden="1">
      <c r="A389" s="31" t="s">
        <v>66</v>
      </c>
      <c r="B389" s="66" t="s">
        <v>107</v>
      </c>
      <c r="C389" s="1" t="s">
        <v>802</v>
      </c>
      <c r="D389" s="1" t="s">
        <v>103</v>
      </c>
      <c r="E389" s="415"/>
      <c r="S389" s="145"/>
      <c r="T389" s="145"/>
    </row>
    <row r="390" spans="1:20" s="62" customFormat="1" ht="13.5" hidden="1">
      <c r="A390" s="31" t="s">
        <v>785</v>
      </c>
      <c r="B390" s="66" t="s">
        <v>107</v>
      </c>
      <c r="C390" s="1" t="s">
        <v>803</v>
      </c>
      <c r="D390" s="1" t="s">
        <v>280</v>
      </c>
      <c r="E390" s="415"/>
      <c r="S390" s="145"/>
      <c r="T390" s="145"/>
    </row>
    <row r="391" spans="1:20" s="29" customFormat="1" ht="38.25">
      <c r="A391" s="30" t="s">
        <v>801</v>
      </c>
      <c r="B391" s="66" t="s">
        <v>107</v>
      </c>
      <c r="C391" s="1" t="s">
        <v>802</v>
      </c>
      <c r="D391" s="1"/>
      <c r="E391" s="415">
        <f>E392</f>
        <v>400</v>
      </c>
      <c r="S391" s="136"/>
      <c r="T391" s="136"/>
    </row>
    <row r="392" spans="1:20" s="62" customFormat="1" ht="25.5">
      <c r="A392" s="31" t="s">
        <v>824</v>
      </c>
      <c r="B392" s="66" t="s">
        <v>107</v>
      </c>
      <c r="C392" s="1" t="s">
        <v>802</v>
      </c>
      <c r="D392" s="1" t="s">
        <v>280</v>
      </c>
      <c r="E392" s="415">
        <v>400</v>
      </c>
      <c r="S392" s="145"/>
      <c r="T392" s="145"/>
    </row>
    <row r="393" spans="1:20" s="68" customFormat="1" ht="89.25">
      <c r="A393" s="25" t="s">
        <v>457</v>
      </c>
      <c r="B393" s="65" t="s">
        <v>107</v>
      </c>
      <c r="C393" s="21" t="s">
        <v>711</v>
      </c>
      <c r="D393" s="21"/>
      <c r="E393" s="391">
        <f>E394</f>
        <v>100</v>
      </c>
      <c r="G393" s="146"/>
      <c r="O393" s="19"/>
      <c r="S393" s="146"/>
      <c r="T393" s="481"/>
    </row>
    <row r="394" spans="1:20" s="68" customFormat="1" ht="38.25">
      <c r="A394" s="25" t="s">
        <v>714</v>
      </c>
      <c r="B394" s="65" t="s">
        <v>107</v>
      </c>
      <c r="C394" s="21" t="s">
        <v>712</v>
      </c>
      <c r="D394" s="21"/>
      <c r="E394" s="391">
        <f>E398+E395</f>
        <v>100</v>
      </c>
      <c r="G394" s="146"/>
      <c r="O394" s="19"/>
      <c r="S394" s="146"/>
      <c r="T394" s="481"/>
    </row>
    <row r="395" spans="1:20" s="29" customFormat="1" ht="21" customHeight="1" hidden="1">
      <c r="A395" s="30" t="s">
        <v>722</v>
      </c>
      <c r="B395" s="66" t="s">
        <v>107</v>
      </c>
      <c r="C395" s="1" t="s">
        <v>777</v>
      </c>
      <c r="D395" s="1"/>
      <c r="E395" s="415">
        <f>E397</f>
        <v>0</v>
      </c>
      <c r="G395" s="136"/>
      <c r="S395" s="136"/>
      <c r="T395" s="477"/>
    </row>
    <row r="396" spans="1:20" s="62" customFormat="1" ht="12" customHeight="1" hidden="1">
      <c r="A396" s="31" t="s">
        <v>66</v>
      </c>
      <c r="B396" s="66" t="s">
        <v>107</v>
      </c>
      <c r="C396" s="1" t="s">
        <v>771</v>
      </c>
      <c r="D396" s="1" t="s">
        <v>103</v>
      </c>
      <c r="E396" s="415"/>
      <c r="G396" s="145"/>
      <c r="S396" s="145"/>
      <c r="T396" s="482"/>
    </row>
    <row r="397" spans="1:20" s="62" customFormat="1" ht="16.5" customHeight="1" hidden="1">
      <c r="A397" s="3" t="s">
        <v>279</v>
      </c>
      <c r="B397" s="66" t="s">
        <v>107</v>
      </c>
      <c r="C397" s="1" t="s">
        <v>777</v>
      </c>
      <c r="D397" s="1" t="s">
        <v>280</v>
      </c>
      <c r="E397" s="415"/>
      <c r="G397" s="145"/>
      <c r="S397" s="145"/>
      <c r="T397" s="482"/>
    </row>
    <row r="398" spans="1:20" s="29" customFormat="1" ht="18" customHeight="1">
      <c r="A398" s="30" t="s">
        <v>722</v>
      </c>
      <c r="B398" s="66" t="s">
        <v>107</v>
      </c>
      <c r="C398" s="1" t="s">
        <v>771</v>
      </c>
      <c r="D398" s="1"/>
      <c r="E398" s="415">
        <f>E400</f>
        <v>100</v>
      </c>
      <c r="G398" s="136"/>
      <c r="S398" s="136"/>
      <c r="T398" s="477"/>
    </row>
    <row r="399" spans="1:20" s="62" customFormat="1" ht="12" customHeight="1" hidden="1">
      <c r="A399" s="31" t="s">
        <v>66</v>
      </c>
      <c r="B399" s="66" t="s">
        <v>107</v>
      </c>
      <c r="C399" s="1" t="s">
        <v>771</v>
      </c>
      <c r="D399" s="1" t="s">
        <v>103</v>
      </c>
      <c r="E399" s="415"/>
      <c r="G399" s="145"/>
      <c r="S399" s="145"/>
      <c r="T399" s="482"/>
    </row>
    <row r="400" spans="1:20" s="62" customFormat="1" ht="16.5" customHeight="1">
      <c r="A400" s="3" t="s">
        <v>279</v>
      </c>
      <c r="B400" s="66" t="s">
        <v>107</v>
      </c>
      <c r="C400" s="1" t="s">
        <v>771</v>
      </c>
      <c r="D400" s="1" t="s">
        <v>280</v>
      </c>
      <c r="E400" s="415">
        <v>100</v>
      </c>
      <c r="G400" s="145"/>
      <c r="S400" s="145"/>
      <c r="T400" s="482"/>
    </row>
    <row r="401" spans="1:20" s="29" customFormat="1" ht="13.5" hidden="1">
      <c r="A401" s="88" t="s">
        <v>133</v>
      </c>
      <c r="B401" s="65" t="s">
        <v>130</v>
      </c>
      <c r="C401" s="117"/>
      <c r="D401" s="1"/>
      <c r="E401" s="410">
        <f>E402</f>
        <v>0</v>
      </c>
      <c r="F401" s="155"/>
      <c r="S401" s="136"/>
      <c r="T401" s="477"/>
    </row>
    <row r="402" spans="1:20" s="29" customFormat="1" ht="13.5" hidden="1">
      <c r="A402" s="88" t="s">
        <v>110</v>
      </c>
      <c r="B402" s="65" t="s">
        <v>109</v>
      </c>
      <c r="C402" s="117"/>
      <c r="D402" s="1"/>
      <c r="E402" s="410">
        <f>E403</f>
        <v>0</v>
      </c>
      <c r="F402" s="155"/>
      <c r="S402" s="136"/>
      <c r="T402" s="477"/>
    </row>
    <row r="403" spans="1:20" ht="13.5" hidden="1">
      <c r="A403" s="23" t="s">
        <v>147</v>
      </c>
      <c r="B403" s="65" t="s">
        <v>109</v>
      </c>
      <c r="C403" s="51" t="s">
        <v>611</v>
      </c>
      <c r="D403" s="54"/>
      <c r="E403" s="417">
        <f>E404</f>
        <v>0</v>
      </c>
      <c r="T403" s="477"/>
    </row>
    <row r="404" spans="1:20" ht="13.5" hidden="1">
      <c r="A404" s="25" t="s">
        <v>114</v>
      </c>
      <c r="B404" s="65" t="s">
        <v>109</v>
      </c>
      <c r="C404" s="51" t="s">
        <v>610</v>
      </c>
      <c r="D404" s="54"/>
      <c r="E404" s="417">
        <f>E405</f>
        <v>0</v>
      </c>
      <c r="T404" s="477"/>
    </row>
    <row r="405" spans="1:20" ht="13.5" hidden="1">
      <c r="A405" s="25" t="s">
        <v>114</v>
      </c>
      <c r="B405" s="65" t="s">
        <v>109</v>
      </c>
      <c r="C405" s="51" t="s">
        <v>609</v>
      </c>
      <c r="D405" s="54"/>
      <c r="E405" s="417">
        <f>E407</f>
        <v>0</v>
      </c>
      <c r="T405" s="477"/>
    </row>
    <row r="406" spans="1:20" ht="32.25" customHeight="1" hidden="1">
      <c r="A406" s="31" t="s">
        <v>286</v>
      </c>
      <c r="B406" s="66" t="s">
        <v>109</v>
      </c>
      <c r="C406" s="43" t="s">
        <v>178</v>
      </c>
      <c r="D406" s="36">
        <v>810</v>
      </c>
      <c r="E406" s="392"/>
      <c r="T406" s="477"/>
    </row>
    <row r="407" spans="1:20" ht="39" hidden="1">
      <c r="A407" s="52" t="s">
        <v>309</v>
      </c>
      <c r="B407" s="66" t="s">
        <v>109</v>
      </c>
      <c r="C407" s="43" t="s">
        <v>630</v>
      </c>
      <c r="D407" s="54"/>
      <c r="E407" s="392">
        <f>E408</f>
        <v>0</v>
      </c>
      <c r="T407" s="477"/>
    </row>
    <row r="408" spans="1:20" ht="30.75" customHeight="1" hidden="1">
      <c r="A408" s="31" t="s">
        <v>268</v>
      </c>
      <c r="B408" s="66" t="s">
        <v>109</v>
      </c>
      <c r="C408" s="43" t="s">
        <v>630</v>
      </c>
      <c r="D408" s="36">
        <v>240</v>
      </c>
      <c r="E408" s="392">
        <v>0</v>
      </c>
      <c r="T408" s="477"/>
    </row>
    <row r="409" spans="1:20" ht="12.75">
      <c r="A409" s="561" t="s">
        <v>61</v>
      </c>
      <c r="B409" s="562"/>
      <c r="C409" s="562"/>
      <c r="D409" s="563"/>
      <c r="E409" s="412">
        <f>E11+E90+E99+E118+E162+E303+E346</f>
        <v>84629.16102</v>
      </c>
      <c r="T409" s="477"/>
    </row>
    <row r="410" spans="5:20" ht="13.5" hidden="1">
      <c r="E410" s="483">
        <f>'Пр.2. Доходы'!C58+'Пр. 1  Источники'!C11</f>
        <v>74774.04</v>
      </c>
      <c r="T410" s="477"/>
    </row>
    <row r="411" spans="4:20" ht="13.5" hidden="1">
      <c r="D411" s="170"/>
      <c r="E411" s="419"/>
      <c r="T411" s="477"/>
    </row>
    <row r="412" spans="4:20" ht="13.5" hidden="1">
      <c r="D412" s="170"/>
      <c r="E412" s="419"/>
      <c r="T412" s="477"/>
    </row>
    <row r="413" spans="4:20" ht="13.5" hidden="1">
      <c r="D413" s="170"/>
      <c r="E413" s="483">
        <f>E410-E409</f>
        <v>-9855.121020000006</v>
      </c>
      <c r="T413" s="477"/>
    </row>
    <row r="414" spans="4:20" ht="13.5" hidden="1">
      <c r="D414" s="170"/>
      <c r="E414" s="420"/>
      <c r="H414" s="130"/>
      <c r="T414" s="477"/>
    </row>
    <row r="415" spans="4:20" ht="13.5" hidden="1">
      <c r="D415" s="170"/>
      <c r="E415" s="420"/>
      <c r="T415" s="477"/>
    </row>
    <row r="416" spans="4:20" ht="13.5" hidden="1">
      <c r="D416" s="170"/>
      <c r="E416" s="420"/>
      <c r="T416" s="477"/>
    </row>
    <row r="417" spans="4:20" ht="12.75">
      <c r="D417" s="170"/>
      <c r="E417" s="420"/>
      <c r="T417" s="477"/>
    </row>
    <row r="418" spans="4:20" ht="12.75">
      <c r="D418" s="170"/>
      <c r="E418" s="420"/>
      <c r="T418" s="477"/>
    </row>
    <row r="419" spans="4:20" ht="12.75">
      <c r="D419" s="170"/>
      <c r="E419" s="420"/>
      <c r="T419" s="477"/>
    </row>
    <row r="420" ht="12.75">
      <c r="T420" s="477"/>
    </row>
    <row r="421" ht="12.75">
      <c r="T421" s="477"/>
    </row>
    <row r="422" ht="12.75">
      <c r="T422" s="477"/>
    </row>
    <row r="423" ht="12.75">
      <c r="T423" s="477"/>
    </row>
    <row r="424" ht="12.75">
      <c r="T424" s="477"/>
    </row>
    <row r="425" ht="12.75">
      <c r="T425" s="477"/>
    </row>
    <row r="426" ht="12.75">
      <c r="T426" s="477"/>
    </row>
    <row r="427" ht="12.75">
      <c r="T427" s="477"/>
    </row>
    <row r="428" ht="12.75">
      <c r="T428" s="477"/>
    </row>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sheetData>
  <sheetProtection/>
  <autoFilter ref="A10:E409"/>
  <mergeCells count="2">
    <mergeCell ref="A7:E7"/>
    <mergeCell ref="A409:D409"/>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C251"/>
  <sheetViews>
    <sheetView zoomScalePageLayoutView="0" workbookViewId="0" topLeftCell="A1">
      <selection activeCell="C5" sqref="C5"/>
    </sheetView>
  </sheetViews>
  <sheetFormatPr defaultColWidth="10.00390625" defaultRowHeight="15"/>
  <cols>
    <col min="1" max="1" width="5.421875" style="293" customWidth="1"/>
    <col min="2" max="2" width="10.57421875" style="315" customWidth="1"/>
    <col min="3" max="3" width="70.8515625" style="293" customWidth="1"/>
    <col min="4" max="16384" width="10.00390625" style="293" customWidth="1"/>
  </cols>
  <sheetData>
    <row r="1" spans="2:3" ht="13.5">
      <c r="B1" s="294"/>
      <c r="C1" s="295" t="s">
        <v>97</v>
      </c>
    </row>
    <row r="2" spans="2:3" ht="13.5">
      <c r="B2" s="294"/>
      <c r="C2" s="296" t="s">
        <v>96</v>
      </c>
    </row>
    <row r="3" spans="2:3" ht="12.75">
      <c r="B3" s="294"/>
      <c r="C3" s="114" t="s">
        <v>156</v>
      </c>
    </row>
    <row r="4" spans="2:3" ht="12.75">
      <c r="B4" s="294"/>
      <c r="C4" s="496" t="s">
        <v>35</v>
      </c>
    </row>
    <row r="5" spans="1:3" ht="13.5">
      <c r="A5" s="297"/>
      <c r="B5" s="297"/>
      <c r="C5" s="298" t="s">
        <v>559</v>
      </c>
    </row>
    <row r="6" spans="1:3" ht="12.75">
      <c r="A6" s="294"/>
      <c r="B6" s="299"/>
      <c r="C6" s="299"/>
    </row>
    <row r="7" spans="2:3" ht="12.75">
      <c r="B7" s="300"/>
      <c r="C7" s="198"/>
    </row>
    <row r="8" spans="1:3" s="302" customFormat="1" ht="24" customHeight="1">
      <c r="A8" s="564" t="s">
        <v>840</v>
      </c>
      <c r="B8" s="564"/>
      <c r="C8" s="564"/>
    </row>
    <row r="9" spans="1:3" s="302" customFormat="1" ht="21.75" customHeight="1">
      <c r="A9" s="565"/>
      <c r="B9" s="565"/>
      <c r="C9" s="565"/>
    </row>
    <row r="10" spans="1:3" ht="13.5" thickBot="1">
      <c r="A10" s="198"/>
      <c r="B10" s="300"/>
      <c r="C10" s="198"/>
    </row>
    <row r="11" spans="1:3" s="304" customFormat="1" ht="27.75" thickBot="1">
      <c r="A11" s="303" t="s">
        <v>560</v>
      </c>
      <c r="B11" s="303" t="s">
        <v>561</v>
      </c>
      <c r="C11" s="303" t="s">
        <v>95</v>
      </c>
    </row>
    <row r="12" spans="1:3" s="308" customFormat="1" ht="15">
      <c r="A12" s="305"/>
      <c r="B12" s="306"/>
      <c r="C12" s="307"/>
    </row>
    <row r="13" spans="1:3" s="308" customFormat="1" ht="11.25" customHeight="1">
      <c r="A13" s="305"/>
      <c r="B13" s="306"/>
      <c r="C13" s="307"/>
    </row>
    <row r="14" spans="1:3" s="308" customFormat="1" ht="55.5" customHeight="1">
      <c r="A14" s="305" t="s">
        <v>562</v>
      </c>
      <c r="B14" s="306">
        <v>116</v>
      </c>
      <c r="C14" s="309" t="s">
        <v>563</v>
      </c>
    </row>
    <row r="15" spans="1:3" s="308" customFormat="1" ht="22.5" customHeight="1" thickBot="1">
      <c r="A15" s="310"/>
      <c r="B15" s="311"/>
      <c r="C15" s="312"/>
    </row>
    <row r="16" spans="2:3" s="308" customFormat="1" ht="15">
      <c r="B16" s="313"/>
      <c r="C16" s="314"/>
    </row>
    <row r="17" spans="2:3" s="308" customFormat="1" ht="15">
      <c r="B17" s="313"/>
      <c r="C17" s="314"/>
    </row>
    <row r="18" spans="2:3" s="308" customFormat="1" ht="15">
      <c r="B18" s="313"/>
      <c r="C18" s="314"/>
    </row>
    <row r="19" spans="2:3" s="308" customFormat="1" ht="15">
      <c r="B19" s="313"/>
      <c r="C19" s="314"/>
    </row>
    <row r="20" spans="2:3" s="308" customFormat="1" ht="15">
      <c r="B20" s="313"/>
      <c r="C20" s="314"/>
    </row>
    <row r="21" spans="2:3" s="308" customFormat="1" ht="15">
      <c r="B21" s="313"/>
      <c r="C21" s="314"/>
    </row>
    <row r="22" spans="2:3" s="308" customFormat="1" ht="15">
      <c r="B22" s="313"/>
      <c r="C22" s="314"/>
    </row>
    <row r="23" spans="2:3" s="308" customFormat="1" ht="15">
      <c r="B23" s="313"/>
      <c r="C23" s="314"/>
    </row>
    <row r="24" spans="2:3" s="308" customFormat="1" ht="15">
      <c r="B24" s="313"/>
      <c r="C24" s="314"/>
    </row>
    <row r="25" spans="2:3" s="308" customFormat="1" ht="15">
      <c r="B25" s="313"/>
      <c r="C25" s="314"/>
    </row>
    <row r="26" spans="2:3" s="308" customFormat="1" ht="15">
      <c r="B26" s="313"/>
      <c r="C26" s="314"/>
    </row>
    <row r="27" spans="2:3" s="308" customFormat="1" ht="15">
      <c r="B27" s="313"/>
      <c r="C27" s="314"/>
    </row>
    <row r="28" spans="2:3" s="308" customFormat="1" ht="15">
      <c r="B28" s="313"/>
      <c r="C28" s="314"/>
    </row>
    <row r="29" spans="2:3" s="308" customFormat="1" ht="15">
      <c r="B29" s="313"/>
      <c r="C29" s="314"/>
    </row>
    <row r="30" spans="2:3" s="308" customFormat="1" ht="15">
      <c r="B30" s="313"/>
      <c r="C30" s="314"/>
    </row>
    <row r="31" spans="2:3" s="308" customFormat="1" ht="15">
      <c r="B31" s="313"/>
      <c r="C31" s="314"/>
    </row>
    <row r="32" spans="2:3" s="308" customFormat="1" ht="15">
      <c r="B32" s="313"/>
      <c r="C32" s="314"/>
    </row>
    <row r="33" spans="2:3" s="308" customFormat="1" ht="15">
      <c r="B33" s="313"/>
      <c r="C33" s="314"/>
    </row>
    <row r="34" spans="2:3" s="308" customFormat="1" ht="15">
      <c r="B34" s="313"/>
      <c r="C34" s="314"/>
    </row>
    <row r="35" spans="2:3" s="308" customFormat="1" ht="15">
      <c r="B35" s="313"/>
      <c r="C35" s="314"/>
    </row>
    <row r="36" spans="2:3" s="308" customFormat="1" ht="15">
      <c r="B36" s="313"/>
      <c r="C36" s="314"/>
    </row>
    <row r="37" spans="2:3" s="308" customFormat="1" ht="15">
      <c r="B37" s="313"/>
      <c r="C37" s="314"/>
    </row>
    <row r="38" spans="2:3" s="308" customFormat="1" ht="15">
      <c r="B38" s="313"/>
      <c r="C38" s="314"/>
    </row>
    <row r="39" spans="2:3" s="308" customFormat="1" ht="15">
      <c r="B39" s="313"/>
      <c r="C39" s="314"/>
    </row>
    <row r="40" spans="2:3" s="308" customFormat="1" ht="15">
      <c r="B40" s="313"/>
      <c r="C40" s="314"/>
    </row>
    <row r="41" spans="2:3" s="308" customFormat="1" ht="15">
      <c r="B41" s="313"/>
      <c r="C41" s="314"/>
    </row>
    <row r="42" spans="2:3" s="308" customFormat="1" ht="15">
      <c r="B42" s="313"/>
      <c r="C42" s="314"/>
    </row>
    <row r="43" spans="2:3" s="308" customFormat="1" ht="15">
      <c r="B43" s="313"/>
      <c r="C43" s="314"/>
    </row>
    <row r="44" spans="2:3" s="308" customFormat="1" ht="15">
      <c r="B44" s="313"/>
      <c r="C44" s="314"/>
    </row>
    <row r="45" spans="2:3" s="308" customFormat="1" ht="15">
      <c r="B45" s="313"/>
      <c r="C45" s="314"/>
    </row>
    <row r="46" spans="2:3" s="308" customFormat="1" ht="15">
      <c r="B46" s="313"/>
      <c r="C46" s="314"/>
    </row>
    <row r="47" spans="2:3" s="308" customFormat="1" ht="15">
      <c r="B47" s="313"/>
      <c r="C47" s="314"/>
    </row>
    <row r="48" spans="2:3" s="308" customFormat="1" ht="15">
      <c r="B48" s="313"/>
      <c r="C48" s="314"/>
    </row>
    <row r="49" spans="2:3" s="308" customFormat="1" ht="15">
      <c r="B49" s="313"/>
      <c r="C49" s="314"/>
    </row>
    <row r="50" spans="2:3" s="308" customFormat="1" ht="15">
      <c r="B50" s="313"/>
      <c r="C50" s="314"/>
    </row>
    <row r="51" spans="2:3" s="308" customFormat="1" ht="15">
      <c r="B51" s="313"/>
      <c r="C51" s="314"/>
    </row>
    <row r="52" spans="2:3" s="308" customFormat="1" ht="15">
      <c r="B52" s="313"/>
      <c r="C52" s="314"/>
    </row>
    <row r="53" spans="2:3" s="308" customFormat="1" ht="15">
      <c r="B53" s="313"/>
      <c r="C53" s="314"/>
    </row>
    <row r="54" spans="2:3" s="308" customFormat="1" ht="15">
      <c r="B54" s="313"/>
      <c r="C54" s="314"/>
    </row>
    <row r="55" spans="2:3" s="308" customFormat="1" ht="15">
      <c r="B55" s="313"/>
      <c r="C55" s="314"/>
    </row>
    <row r="56" spans="2:3" s="308" customFormat="1" ht="15">
      <c r="B56" s="313"/>
      <c r="C56" s="314"/>
    </row>
    <row r="57" spans="2:3" s="308" customFormat="1" ht="15">
      <c r="B57" s="313"/>
      <c r="C57" s="314"/>
    </row>
    <row r="58" spans="2:3" s="308" customFormat="1" ht="15">
      <c r="B58" s="313"/>
      <c r="C58" s="314"/>
    </row>
    <row r="59" spans="2:3" s="308" customFormat="1" ht="15">
      <c r="B59" s="313"/>
      <c r="C59" s="314"/>
    </row>
    <row r="60" spans="2:3" s="308" customFormat="1" ht="15">
      <c r="B60" s="313"/>
      <c r="C60" s="314"/>
    </row>
    <row r="61" spans="2:3" s="308" customFormat="1" ht="15">
      <c r="B61" s="313"/>
      <c r="C61" s="314"/>
    </row>
    <row r="62" spans="2:3" s="308" customFormat="1" ht="15">
      <c r="B62" s="313"/>
      <c r="C62" s="314"/>
    </row>
    <row r="63" spans="2:3" s="308" customFormat="1" ht="15">
      <c r="B63" s="313"/>
      <c r="C63" s="314"/>
    </row>
    <row r="64" spans="2:3" s="308" customFormat="1" ht="15">
      <c r="B64" s="313"/>
      <c r="C64" s="314"/>
    </row>
    <row r="65" spans="2:3" s="308" customFormat="1" ht="15">
      <c r="B65" s="313"/>
      <c r="C65" s="314"/>
    </row>
    <row r="66" spans="2:3" s="308" customFormat="1" ht="15">
      <c r="B66" s="313"/>
      <c r="C66" s="314"/>
    </row>
    <row r="67" spans="2:3" s="308" customFormat="1" ht="15">
      <c r="B67" s="313"/>
      <c r="C67" s="314"/>
    </row>
    <row r="68" spans="2:3" s="308" customFormat="1" ht="15">
      <c r="B68" s="313"/>
      <c r="C68" s="314"/>
    </row>
    <row r="69" spans="2:3" s="308" customFormat="1" ht="15">
      <c r="B69" s="313"/>
      <c r="C69" s="314"/>
    </row>
    <row r="70" spans="2:3" s="308" customFormat="1" ht="15">
      <c r="B70" s="313"/>
      <c r="C70" s="314"/>
    </row>
    <row r="71" spans="2:3" s="308" customFormat="1" ht="15">
      <c r="B71" s="313"/>
      <c r="C71" s="314"/>
    </row>
    <row r="72" spans="2:3" s="308" customFormat="1" ht="15">
      <c r="B72" s="313"/>
      <c r="C72" s="314"/>
    </row>
    <row r="73" spans="2:3" s="308" customFormat="1" ht="15">
      <c r="B73" s="313"/>
      <c r="C73" s="314"/>
    </row>
    <row r="74" spans="2:3" s="308" customFormat="1" ht="15">
      <c r="B74" s="313"/>
      <c r="C74" s="314"/>
    </row>
    <row r="75" spans="2:3" s="308" customFormat="1" ht="15">
      <c r="B75" s="313"/>
      <c r="C75" s="314"/>
    </row>
    <row r="76" spans="2:3" s="308" customFormat="1" ht="15">
      <c r="B76" s="313"/>
      <c r="C76" s="314"/>
    </row>
    <row r="77" spans="2:3" s="308" customFormat="1" ht="15">
      <c r="B77" s="313"/>
      <c r="C77" s="314"/>
    </row>
    <row r="78" spans="2:3" s="308" customFormat="1" ht="15">
      <c r="B78" s="313"/>
      <c r="C78" s="314"/>
    </row>
    <row r="79" spans="2:3" s="308" customFormat="1" ht="15">
      <c r="B79" s="313"/>
      <c r="C79" s="314"/>
    </row>
    <row r="80" spans="2:3" s="308" customFormat="1" ht="15">
      <c r="B80" s="313"/>
      <c r="C80" s="314"/>
    </row>
    <row r="81" spans="2:3" s="308" customFormat="1" ht="15">
      <c r="B81" s="313"/>
      <c r="C81" s="314"/>
    </row>
    <row r="82" spans="2:3" s="308" customFormat="1" ht="15">
      <c r="B82" s="313"/>
      <c r="C82" s="314"/>
    </row>
    <row r="83" spans="2:3" s="308" customFormat="1" ht="15">
      <c r="B83" s="313"/>
      <c r="C83" s="314"/>
    </row>
    <row r="84" spans="2:3" s="308" customFormat="1" ht="15">
      <c r="B84" s="313"/>
      <c r="C84" s="314"/>
    </row>
    <row r="85" spans="2:3" ht="12.75">
      <c r="B85" s="300"/>
      <c r="C85" s="198"/>
    </row>
    <row r="86" spans="2:3" ht="12.75">
      <c r="B86" s="300"/>
      <c r="C86" s="198"/>
    </row>
    <row r="87" spans="2:3" ht="12.75">
      <c r="B87" s="300"/>
      <c r="C87" s="198"/>
    </row>
    <row r="88" spans="2:3" ht="12.75">
      <c r="B88" s="300"/>
      <c r="C88" s="198"/>
    </row>
    <row r="89" spans="2:3" ht="12.75">
      <c r="B89" s="300"/>
      <c r="C89" s="198"/>
    </row>
    <row r="90" spans="2:3" ht="12.75">
      <c r="B90" s="300"/>
      <c r="C90" s="198"/>
    </row>
    <row r="91" spans="2:3" ht="12.75">
      <c r="B91" s="300"/>
      <c r="C91" s="198"/>
    </row>
    <row r="92" spans="2:3" ht="12.75">
      <c r="B92" s="300"/>
      <c r="C92" s="198"/>
    </row>
    <row r="93" spans="2:3" ht="12.75">
      <c r="B93" s="300"/>
      <c r="C93" s="198"/>
    </row>
    <row r="94" spans="2:3" ht="12.75">
      <c r="B94" s="300"/>
      <c r="C94" s="198"/>
    </row>
    <row r="95" spans="2:3" ht="12.75">
      <c r="B95" s="300"/>
      <c r="C95" s="198"/>
    </row>
    <row r="96" spans="2:3" ht="12.75">
      <c r="B96" s="300"/>
      <c r="C96" s="198"/>
    </row>
    <row r="97" spans="2:3" ht="12.75">
      <c r="B97" s="300"/>
      <c r="C97" s="198"/>
    </row>
    <row r="98" spans="2:3" ht="12.75">
      <c r="B98" s="300"/>
      <c r="C98" s="198"/>
    </row>
    <row r="99" spans="2:3" ht="12.75">
      <c r="B99" s="300"/>
      <c r="C99" s="198"/>
    </row>
    <row r="100" spans="2:3" ht="12.75">
      <c r="B100" s="300"/>
      <c r="C100" s="198"/>
    </row>
    <row r="101" spans="2:3" ht="12.75">
      <c r="B101" s="300"/>
      <c r="C101" s="198"/>
    </row>
    <row r="102" spans="2:3" ht="12.75">
      <c r="B102" s="300"/>
      <c r="C102" s="198"/>
    </row>
    <row r="103" spans="2:3" ht="12.75">
      <c r="B103" s="300"/>
      <c r="C103" s="198"/>
    </row>
    <row r="104" spans="2:3" ht="12.75">
      <c r="B104" s="300"/>
      <c r="C104" s="198"/>
    </row>
    <row r="105" spans="2:3" ht="12.75">
      <c r="B105" s="300"/>
      <c r="C105" s="198"/>
    </row>
    <row r="106" spans="2:3" ht="12.75">
      <c r="B106" s="300"/>
      <c r="C106" s="198"/>
    </row>
    <row r="107" spans="2:3" ht="12.75">
      <c r="B107" s="300"/>
      <c r="C107" s="198"/>
    </row>
    <row r="108" spans="2:3" ht="12.75">
      <c r="B108" s="300"/>
      <c r="C108" s="198"/>
    </row>
    <row r="109" spans="2:3" ht="12.75">
      <c r="B109" s="300"/>
      <c r="C109" s="198"/>
    </row>
    <row r="110" spans="2:3" ht="12.75">
      <c r="B110" s="300"/>
      <c r="C110" s="198"/>
    </row>
    <row r="111" spans="2:3" ht="12.75">
      <c r="B111" s="300"/>
      <c r="C111" s="198"/>
    </row>
    <row r="112" spans="2:3" ht="12.75">
      <c r="B112" s="300"/>
      <c r="C112" s="198"/>
    </row>
    <row r="113" spans="2:3" ht="12.75">
      <c r="B113" s="300"/>
      <c r="C113" s="198"/>
    </row>
    <row r="114" spans="2:3" ht="12.75">
      <c r="B114" s="300"/>
      <c r="C114" s="198"/>
    </row>
    <row r="115" spans="2:3" ht="12.75">
      <c r="B115" s="300"/>
      <c r="C115" s="198"/>
    </row>
    <row r="116" spans="2:3" ht="12.75">
      <c r="B116" s="300"/>
      <c r="C116" s="198"/>
    </row>
    <row r="117" spans="2:3" ht="12.75">
      <c r="B117" s="300"/>
      <c r="C117" s="198"/>
    </row>
    <row r="118" spans="2:3" ht="12.75">
      <c r="B118" s="300"/>
      <c r="C118" s="198"/>
    </row>
    <row r="119" spans="2:3" ht="12.75">
      <c r="B119" s="300"/>
      <c r="C119" s="198"/>
    </row>
    <row r="120" spans="2:3" ht="12.75">
      <c r="B120" s="300"/>
      <c r="C120" s="198"/>
    </row>
    <row r="121" spans="2:3" ht="12.75">
      <c r="B121" s="300"/>
      <c r="C121" s="198"/>
    </row>
    <row r="122" spans="2:3" ht="12.75">
      <c r="B122" s="300"/>
      <c r="C122" s="198"/>
    </row>
    <row r="123" spans="2:3" ht="12.75">
      <c r="B123" s="300"/>
      <c r="C123" s="198"/>
    </row>
    <row r="124" spans="2:3" ht="12.75">
      <c r="B124" s="300"/>
      <c r="C124" s="198"/>
    </row>
    <row r="125" spans="2:3" ht="12.75">
      <c r="B125" s="300"/>
      <c r="C125" s="198"/>
    </row>
    <row r="126" spans="2:3" ht="12.75">
      <c r="B126" s="300"/>
      <c r="C126" s="198"/>
    </row>
    <row r="127" spans="2:3" ht="12.75">
      <c r="B127" s="300"/>
      <c r="C127" s="198"/>
    </row>
    <row r="128" spans="2:3" ht="12.75">
      <c r="B128" s="300"/>
      <c r="C128" s="198"/>
    </row>
    <row r="129" spans="2:3" ht="12.75">
      <c r="B129" s="300"/>
      <c r="C129" s="198"/>
    </row>
    <row r="130" spans="2:3" ht="12.75">
      <c r="B130" s="300"/>
      <c r="C130" s="198"/>
    </row>
    <row r="131" spans="2:3" ht="12.75">
      <c r="B131" s="300"/>
      <c r="C131" s="198"/>
    </row>
    <row r="132" spans="2:3" ht="12.75">
      <c r="B132" s="300"/>
      <c r="C132" s="198"/>
    </row>
    <row r="133" spans="2:3" ht="12.75">
      <c r="B133" s="300"/>
      <c r="C133" s="198"/>
    </row>
    <row r="134" spans="2:3" ht="12.75">
      <c r="B134" s="300"/>
      <c r="C134" s="198"/>
    </row>
    <row r="135" spans="2:3" ht="12.75">
      <c r="B135" s="300"/>
      <c r="C135" s="198"/>
    </row>
    <row r="136" spans="2:3" ht="12.75">
      <c r="B136" s="300"/>
      <c r="C136" s="198"/>
    </row>
    <row r="137" spans="2:3" ht="12.75">
      <c r="B137" s="300"/>
      <c r="C137" s="198"/>
    </row>
    <row r="138" spans="2:3" ht="12.75">
      <c r="B138" s="300"/>
      <c r="C138" s="198"/>
    </row>
    <row r="139" spans="2:3" ht="12.75">
      <c r="B139" s="300"/>
      <c r="C139" s="198"/>
    </row>
    <row r="140" spans="2:3" ht="12.75">
      <c r="B140" s="300"/>
      <c r="C140" s="198"/>
    </row>
    <row r="141" spans="2:3" ht="12.75">
      <c r="B141" s="300"/>
      <c r="C141" s="198"/>
    </row>
    <row r="142" spans="2:3" ht="12.75">
      <c r="B142" s="300"/>
      <c r="C142" s="198"/>
    </row>
    <row r="143" spans="2:3" ht="12.75">
      <c r="B143" s="300"/>
      <c r="C143" s="198"/>
    </row>
    <row r="144" spans="2:3" ht="12.75">
      <c r="B144" s="300"/>
      <c r="C144" s="198"/>
    </row>
    <row r="145" spans="2:3" ht="12.75">
      <c r="B145" s="300"/>
      <c r="C145" s="198"/>
    </row>
    <row r="146" spans="2:3" ht="12.75">
      <c r="B146" s="300"/>
      <c r="C146" s="198"/>
    </row>
    <row r="147" spans="2:3" ht="12.75">
      <c r="B147" s="300"/>
      <c r="C147" s="198"/>
    </row>
    <row r="148" spans="2:3" ht="12.75">
      <c r="B148" s="300"/>
      <c r="C148" s="198"/>
    </row>
    <row r="149" spans="2:3" ht="12.75">
      <c r="B149" s="300"/>
      <c r="C149" s="198"/>
    </row>
    <row r="150" spans="2:3" ht="12.75">
      <c r="B150" s="300"/>
      <c r="C150" s="198"/>
    </row>
    <row r="151" spans="2:3" ht="12.75">
      <c r="B151" s="300"/>
      <c r="C151" s="198"/>
    </row>
    <row r="152" spans="2:3" ht="12.75">
      <c r="B152" s="300"/>
      <c r="C152" s="198"/>
    </row>
    <row r="153" spans="2:3" ht="12.75">
      <c r="B153" s="300"/>
      <c r="C153" s="198"/>
    </row>
    <row r="154" spans="2:3" ht="12.75">
      <c r="B154" s="300"/>
      <c r="C154" s="198"/>
    </row>
    <row r="155" spans="2:3" ht="12.75">
      <c r="B155" s="300"/>
      <c r="C155" s="198"/>
    </row>
    <row r="156" spans="2:3" ht="12.75">
      <c r="B156" s="300"/>
      <c r="C156" s="198"/>
    </row>
    <row r="157" spans="2:3" ht="12.75">
      <c r="B157" s="300"/>
      <c r="C157" s="198"/>
    </row>
    <row r="158" spans="2:3" ht="12.75">
      <c r="B158" s="300"/>
      <c r="C158" s="198"/>
    </row>
    <row r="159" spans="2:3" ht="12.75">
      <c r="B159" s="300"/>
      <c r="C159" s="198"/>
    </row>
    <row r="160" spans="2:3" ht="12.75">
      <c r="B160" s="300"/>
      <c r="C160" s="198"/>
    </row>
    <row r="161" spans="2:3" ht="12.75">
      <c r="B161" s="300"/>
      <c r="C161" s="198"/>
    </row>
    <row r="162" spans="2:3" ht="12.75">
      <c r="B162" s="300"/>
      <c r="C162" s="198"/>
    </row>
    <row r="163" spans="2:3" ht="12.75">
      <c r="B163" s="300"/>
      <c r="C163" s="198"/>
    </row>
    <row r="164" spans="2:3" ht="12.75">
      <c r="B164" s="300"/>
      <c r="C164" s="198"/>
    </row>
    <row r="165" spans="2:3" ht="12.75">
      <c r="B165" s="300"/>
      <c r="C165" s="198"/>
    </row>
    <row r="166" spans="2:3" ht="12.75">
      <c r="B166" s="300"/>
      <c r="C166" s="198"/>
    </row>
    <row r="167" spans="2:3" ht="12.75">
      <c r="B167" s="300"/>
      <c r="C167" s="198"/>
    </row>
    <row r="168" spans="2:3" ht="12.75">
      <c r="B168" s="300"/>
      <c r="C168" s="198"/>
    </row>
    <row r="169" spans="2:3" ht="12.75">
      <c r="B169" s="300"/>
      <c r="C169" s="198"/>
    </row>
    <row r="170" spans="2:3" ht="12.75">
      <c r="B170" s="300"/>
      <c r="C170" s="198"/>
    </row>
    <row r="171" spans="2:3" ht="12.75">
      <c r="B171" s="300"/>
      <c r="C171" s="198"/>
    </row>
    <row r="172" spans="2:3" ht="12.75">
      <c r="B172" s="300"/>
      <c r="C172" s="198"/>
    </row>
    <row r="173" spans="2:3" ht="12.75">
      <c r="B173" s="300"/>
      <c r="C173" s="198"/>
    </row>
    <row r="174" spans="2:3" ht="12.75">
      <c r="B174" s="300"/>
      <c r="C174" s="198"/>
    </row>
    <row r="175" spans="2:3" ht="12.75">
      <c r="B175" s="300"/>
      <c r="C175" s="198"/>
    </row>
    <row r="176" spans="2:3" ht="12.75">
      <c r="B176" s="300"/>
      <c r="C176" s="198"/>
    </row>
    <row r="177" spans="2:3" ht="12.75">
      <c r="B177" s="300"/>
      <c r="C177" s="198"/>
    </row>
    <row r="178" spans="2:3" ht="12.75">
      <c r="B178" s="300"/>
      <c r="C178" s="198"/>
    </row>
    <row r="179" spans="2:3" ht="12.75">
      <c r="B179" s="300"/>
      <c r="C179" s="198"/>
    </row>
    <row r="180" spans="2:3" ht="12.75">
      <c r="B180" s="300"/>
      <c r="C180" s="198"/>
    </row>
    <row r="181" spans="2:3" ht="12.75">
      <c r="B181" s="300"/>
      <c r="C181" s="198"/>
    </row>
    <row r="182" spans="2:3" ht="12.75">
      <c r="B182" s="300"/>
      <c r="C182" s="198"/>
    </row>
    <row r="183" spans="2:3" ht="12.75">
      <c r="B183" s="300"/>
      <c r="C183" s="198"/>
    </row>
    <row r="184" spans="2:3" ht="12.75">
      <c r="B184" s="300"/>
      <c r="C184" s="198"/>
    </row>
    <row r="185" spans="2:3" ht="12.75">
      <c r="B185" s="300"/>
      <c r="C185" s="198"/>
    </row>
    <row r="186" spans="2:3" ht="12.75">
      <c r="B186" s="300"/>
      <c r="C186" s="198"/>
    </row>
    <row r="187" spans="2:3" ht="12.75">
      <c r="B187" s="300"/>
      <c r="C187" s="198"/>
    </row>
    <row r="188" spans="2:3" ht="12.75">
      <c r="B188" s="300"/>
      <c r="C188" s="198"/>
    </row>
    <row r="189" spans="2:3" ht="12.75">
      <c r="B189" s="300"/>
      <c r="C189" s="198"/>
    </row>
    <row r="190" spans="2:3" ht="12.75">
      <c r="B190" s="300"/>
      <c r="C190" s="198"/>
    </row>
    <row r="191" spans="2:3" ht="12.75">
      <c r="B191" s="300"/>
      <c r="C191" s="198"/>
    </row>
    <row r="192" spans="2:3" ht="12.75">
      <c r="B192" s="300"/>
      <c r="C192" s="198"/>
    </row>
    <row r="193" spans="2:3" ht="12.75">
      <c r="B193" s="300"/>
      <c r="C193" s="198"/>
    </row>
    <row r="194" spans="2:3" ht="12.75">
      <c r="B194" s="300"/>
      <c r="C194" s="198"/>
    </row>
    <row r="195" spans="2:3" ht="12.75">
      <c r="B195" s="300"/>
      <c r="C195" s="198"/>
    </row>
    <row r="196" spans="2:3" ht="12.75">
      <c r="B196" s="300"/>
      <c r="C196" s="198"/>
    </row>
    <row r="197" spans="2:3" ht="12.75">
      <c r="B197" s="300"/>
      <c r="C197" s="198"/>
    </row>
    <row r="198" spans="2:3" ht="12.75">
      <c r="B198" s="300"/>
      <c r="C198" s="198"/>
    </row>
    <row r="199" spans="2:3" ht="12.75">
      <c r="B199" s="300"/>
      <c r="C199" s="198"/>
    </row>
    <row r="200" spans="2:3" ht="12.75">
      <c r="B200" s="300"/>
      <c r="C200" s="198"/>
    </row>
    <row r="201" spans="2:3" ht="12.75">
      <c r="B201" s="300"/>
      <c r="C201" s="198"/>
    </row>
    <row r="202" spans="2:3" ht="12.75">
      <c r="B202" s="300"/>
      <c r="C202" s="198"/>
    </row>
    <row r="203" spans="2:3" ht="12.75">
      <c r="B203" s="300"/>
      <c r="C203" s="198"/>
    </row>
    <row r="204" spans="2:3" ht="12.75">
      <c r="B204" s="300"/>
      <c r="C204" s="198"/>
    </row>
    <row r="205" spans="2:3" ht="12.75">
      <c r="B205" s="300"/>
      <c r="C205" s="198"/>
    </row>
    <row r="206" spans="2:3" ht="12.75">
      <c r="B206" s="300"/>
      <c r="C206" s="198"/>
    </row>
    <row r="207" spans="2:3" ht="12.75">
      <c r="B207" s="300"/>
      <c r="C207" s="198"/>
    </row>
    <row r="208" spans="2:3" ht="12.75">
      <c r="B208" s="300"/>
      <c r="C208" s="198"/>
    </row>
    <row r="209" spans="2:3" ht="12.75">
      <c r="B209" s="300"/>
      <c r="C209" s="198"/>
    </row>
    <row r="210" spans="2:3" ht="12.75">
      <c r="B210" s="300"/>
      <c r="C210" s="198"/>
    </row>
    <row r="211" spans="2:3" ht="12.75">
      <c r="B211" s="300"/>
      <c r="C211" s="198"/>
    </row>
    <row r="212" spans="2:3" ht="12.75">
      <c r="B212" s="300"/>
      <c r="C212" s="198"/>
    </row>
    <row r="213" spans="2:3" ht="12.75">
      <c r="B213" s="300"/>
      <c r="C213" s="198"/>
    </row>
    <row r="214" spans="2:3" ht="12.75">
      <c r="B214" s="300"/>
      <c r="C214" s="198"/>
    </row>
    <row r="215" spans="2:3" ht="12.75">
      <c r="B215" s="300"/>
      <c r="C215" s="198"/>
    </row>
    <row r="216" spans="2:3" ht="12.75">
      <c r="B216" s="300"/>
      <c r="C216" s="198"/>
    </row>
    <row r="217" spans="2:3" ht="12.75">
      <c r="B217" s="300"/>
      <c r="C217" s="198"/>
    </row>
    <row r="218" spans="2:3" ht="12.75">
      <c r="B218" s="300"/>
      <c r="C218" s="198"/>
    </row>
    <row r="219" spans="2:3" ht="12.75">
      <c r="B219" s="300"/>
      <c r="C219" s="198"/>
    </row>
    <row r="220" spans="2:3" ht="12.75">
      <c r="B220" s="300"/>
      <c r="C220" s="198"/>
    </row>
    <row r="221" spans="2:3" ht="12.75">
      <c r="B221" s="300"/>
      <c r="C221" s="198"/>
    </row>
    <row r="222" spans="2:3" ht="12.75">
      <c r="B222" s="300"/>
      <c r="C222" s="198"/>
    </row>
    <row r="223" spans="2:3" ht="12.75">
      <c r="B223" s="300"/>
      <c r="C223" s="198"/>
    </row>
    <row r="224" spans="2:3" ht="12.75">
      <c r="B224" s="300"/>
      <c r="C224" s="198"/>
    </row>
    <row r="225" spans="2:3" ht="12.75">
      <c r="B225" s="300"/>
      <c r="C225" s="198"/>
    </row>
    <row r="226" spans="2:3" ht="12.75">
      <c r="B226" s="300"/>
      <c r="C226" s="198"/>
    </row>
    <row r="227" spans="2:3" ht="12.75">
      <c r="B227" s="300"/>
      <c r="C227" s="198"/>
    </row>
    <row r="228" spans="2:3" ht="12.75">
      <c r="B228" s="300"/>
      <c r="C228" s="198"/>
    </row>
    <row r="229" spans="2:3" ht="12.75">
      <c r="B229" s="300"/>
      <c r="C229" s="198"/>
    </row>
    <row r="230" spans="2:3" ht="12.75">
      <c r="B230" s="300"/>
      <c r="C230" s="198"/>
    </row>
    <row r="231" spans="2:3" ht="12.75">
      <c r="B231" s="300"/>
      <c r="C231" s="198"/>
    </row>
    <row r="232" spans="2:3" ht="12.75">
      <c r="B232" s="300"/>
      <c r="C232" s="198"/>
    </row>
    <row r="233" spans="2:3" ht="12.75">
      <c r="B233" s="300"/>
      <c r="C233" s="198"/>
    </row>
    <row r="234" spans="2:3" ht="12.75">
      <c r="B234" s="300"/>
      <c r="C234" s="198"/>
    </row>
    <row r="235" spans="2:3" ht="12.75">
      <c r="B235" s="300"/>
      <c r="C235" s="198"/>
    </row>
    <row r="236" spans="2:3" ht="12.75">
      <c r="B236" s="300"/>
      <c r="C236" s="198"/>
    </row>
    <row r="237" spans="2:3" ht="12.75">
      <c r="B237" s="300"/>
      <c r="C237" s="198"/>
    </row>
    <row r="238" spans="2:3" ht="12.75">
      <c r="B238" s="300"/>
      <c r="C238" s="198"/>
    </row>
    <row r="239" spans="2:3" ht="12.75">
      <c r="B239" s="300"/>
      <c r="C239" s="198"/>
    </row>
    <row r="240" spans="2:3" ht="12.75">
      <c r="B240" s="300"/>
      <c r="C240" s="198"/>
    </row>
    <row r="241" spans="2:3" ht="12.75">
      <c r="B241" s="300"/>
      <c r="C241" s="198"/>
    </row>
    <row r="242" spans="2:3" ht="12.75">
      <c r="B242" s="300"/>
      <c r="C242" s="198"/>
    </row>
    <row r="243" spans="2:3" ht="12.75">
      <c r="B243" s="300"/>
      <c r="C243" s="198"/>
    </row>
    <row r="244" spans="2:3" ht="12.75">
      <c r="B244" s="300"/>
      <c r="C244" s="198"/>
    </row>
    <row r="245" spans="2:3" ht="12.75">
      <c r="B245" s="300"/>
      <c r="C245" s="198"/>
    </row>
    <row r="246" spans="2:3" ht="12.75">
      <c r="B246" s="300"/>
      <c r="C246" s="198"/>
    </row>
    <row r="247" spans="2:3" ht="12.75">
      <c r="B247" s="300"/>
      <c r="C247" s="198"/>
    </row>
    <row r="248" spans="2:3" ht="12.75">
      <c r="B248" s="300"/>
      <c r="C248" s="198"/>
    </row>
    <row r="249" spans="2:3" ht="12.75">
      <c r="B249" s="300"/>
      <c r="C249" s="198"/>
    </row>
    <row r="250" spans="2:3" ht="12.75">
      <c r="B250" s="300"/>
      <c r="C250" s="198"/>
    </row>
    <row r="251" ht="12.75">
      <c r="B251" s="300"/>
    </row>
  </sheetData>
  <sheetProtection/>
  <mergeCells count="1">
    <mergeCell ref="A8:C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X429"/>
  <sheetViews>
    <sheetView view="pageBreakPreview" zoomScale="83" zoomScaleNormal="85" zoomScaleSheetLayoutView="83" zoomScalePageLayoutView="75" workbookViewId="0" topLeftCell="A1">
      <selection activeCell="F5" sqref="F5"/>
    </sheetView>
  </sheetViews>
  <sheetFormatPr defaultColWidth="9.140625" defaultRowHeight="15"/>
  <cols>
    <col min="1" max="1" width="67.140625" style="58" customWidth="1"/>
    <col min="2" max="2" width="7.421875" style="58" customWidth="1"/>
    <col min="3" max="3" width="7.421875" style="19" customWidth="1"/>
    <col min="4" max="4" width="13.421875" style="19" customWidth="1"/>
    <col min="5" max="5" width="5.7109375" style="19" customWidth="1"/>
    <col min="6" max="6" width="11.7109375" style="409" customWidth="1"/>
    <col min="7" max="7" width="4.2812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28125" style="18" hidden="1" customWidth="1"/>
    <col min="20" max="20" width="16.7109375" style="131" hidden="1" customWidth="1"/>
    <col min="21" max="21" width="14.140625" style="131" hidden="1" customWidth="1"/>
    <col min="22" max="16384" width="8.8515625" style="18" customWidth="1"/>
  </cols>
  <sheetData>
    <row r="1" ht="12.75">
      <c r="F1" s="406" t="s">
        <v>97</v>
      </c>
    </row>
    <row r="2" ht="12.75">
      <c r="F2" s="406" t="s">
        <v>96</v>
      </c>
    </row>
    <row r="3" ht="12.75">
      <c r="F3" s="407" t="s">
        <v>156</v>
      </c>
    </row>
    <row r="4" ht="12.75">
      <c r="F4" s="492" t="s">
        <v>35</v>
      </c>
    </row>
    <row r="5" ht="12.75">
      <c r="F5" s="406" t="s">
        <v>285</v>
      </c>
    </row>
    <row r="6" ht="12.75">
      <c r="F6" s="408"/>
    </row>
    <row r="7" spans="1:21" s="111" customFormat="1" ht="64.5" customHeight="1">
      <c r="A7" s="560" t="s">
        <v>841</v>
      </c>
      <c r="B7" s="560"/>
      <c r="C7" s="560"/>
      <c r="D7" s="560"/>
      <c r="E7" s="560"/>
      <c r="F7" s="560"/>
      <c r="G7" s="560"/>
      <c r="H7" s="560"/>
      <c r="T7" s="132"/>
      <c r="U7" s="132"/>
    </row>
    <row r="8" ht="9" customHeight="1"/>
    <row r="9" spans="1:21" s="22" customFormat="1" ht="38.25">
      <c r="A9" s="20" t="s">
        <v>95</v>
      </c>
      <c r="B9" s="20"/>
      <c r="C9" s="20" t="s">
        <v>92</v>
      </c>
      <c r="D9" s="21" t="s">
        <v>94</v>
      </c>
      <c r="E9" s="21" t="s">
        <v>93</v>
      </c>
      <c r="F9" s="391" t="s">
        <v>91</v>
      </c>
      <c r="H9" s="133"/>
      <c r="T9" s="133"/>
      <c r="U9" s="133"/>
    </row>
    <row r="10" spans="1:21" s="19" customFormat="1" ht="25.5">
      <c r="A10" s="23"/>
      <c r="B10" s="125" t="s">
        <v>98</v>
      </c>
      <c r="C10" s="20"/>
      <c r="D10" s="21"/>
      <c r="E10" s="21"/>
      <c r="F10" s="391"/>
      <c r="H10" s="134"/>
      <c r="T10" s="134"/>
      <c r="U10" s="134"/>
    </row>
    <row r="11" spans="1:21" s="19" customFormat="1" ht="12.75">
      <c r="A11" s="23"/>
      <c r="B11" s="125" t="s">
        <v>212</v>
      </c>
      <c r="C11" s="20"/>
      <c r="D11" s="21"/>
      <c r="E11" s="21"/>
      <c r="F11" s="391"/>
      <c r="H11" s="134"/>
      <c r="T11" s="134"/>
      <c r="U11" s="134"/>
    </row>
    <row r="12" spans="1:21" s="101" customFormat="1" ht="15">
      <c r="A12" s="88" t="s">
        <v>119</v>
      </c>
      <c r="B12" s="88"/>
      <c r="C12" s="90" t="s">
        <v>118</v>
      </c>
      <c r="D12" s="89"/>
      <c r="E12" s="89"/>
      <c r="F12" s="410">
        <f>F13+F20+F34+F45+F51+F39</f>
        <v>22110.18</v>
      </c>
      <c r="H12" s="135"/>
      <c r="T12" s="135"/>
      <c r="U12" s="135"/>
    </row>
    <row r="13" spans="1:21" s="101" customFormat="1" ht="42.75">
      <c r="A13" s="94" t="s">
        <v>88</v>
      </c>
      <c r="B13" s="94"/>
      <c r="C13" s="93" t="s">
        <v>87</v>
      </c>
      <c r="D13" s="109"/>
      <c r="E13" s="109"/>
      <c r="F13" s="411">
        <f>F14</f>
        <v>30</v>
      </c>
      <c r="H13" s="135"/>
      <c r="T13" s="135"/>
      <c r="U13" s="135"/>
    </row>
    <row r="14" spans="1:21" s="29" customFormat="1" ht="19.5" customHeight="1">
      <c r="A14" s="23" t="s">
        <v>177</v>
      </c>
      <c r="B14" s="23"/>
      <c r="C14" s="41" t="s">
        <v>87</v>
      </c>
      <c r="D14" s="40" t="s">
        <v>603</v>
      </c>
      <c r="E14" s="40"/>
      <c r="F14" s="412">
        <f>F15</f>
        <v>30</v>
      </c>
      <c r="H14" s="136"/>
      <c r="T14" s="136"/>
      <c r="U14" s="136"/>
    </row>
    <row r="15" spans="1:21" s="29" customFormat="1" ht="25.5">
      <c r="A15" s="25" t="s">
        <v>89</v>
      </c>
      <c r="B15" s="25"/>
      <c r="C15" s="41" t="s">
        <v>87</v>
      </c>
      <c r="D15" s="21" t="s">
        <v>604</v>
      </c>
      <c r="E15" s="21"/>
      <c r="F15" s="391">
        <f>F17</f>
        <v>30</v>
      </c>
      <c r="H15" s="136"/>
      <c r="T15" s="136"/>
      <c r="U15" s="136"/>
    </row>
    <row r="16" spans="1:21" s="29" customFormat="1" ht="25.5">
      <c r="A16" s="25" t="s">
        <v>114</v>
      </c>
      <c r="B16" s="25"/>
      <c r="C16" s="37" t="s">
        <v>87</v>
      </c>
      <c r="D16" s="36" t="s">
        <v>608</v>
      </c>
      <c r="E16" s="21"/>
      <c r="F16" s="391">
        <f>F17</f>
        <v>30</v>
      </c>
      <c r="H16" s="136"/>
      <c r="T16" s="136"/>
      <c r="U16" s="136"/>
    </row>
    <row r="17" spans="1:6" ht="38.25">
      <c r="A17" s="39" t="s">
        <v>73</v>
      </c>
      <c r="B17" s="39"/>
      <c r="C17" s="37" t="s">
        <v>87</v>
      </c>
      <c r="D17" s="36" t="s">
        <v>605</v>
      </c>
      <c r="E17" s="36"/>
      <c r="F17" s="413">
        <f>F18+F19</f>
        <v>30</v>
      </c>
    </row>
    <row r="18" spans="1:6" ht="28.5" customHeight="1">
      <c r="A18" s="31" t="s">
        <v>268</v>
      </c>
      <c r="B18" s="31"/>
      <c r="C18" s="37" t="s">
        <v>87</v>
      </c>
      <c r="D18" s="36" t="s">
        <v>605</v>
      </c>
      <c r="E18" s="36">
        <v>240</v>
      </c>
      <c r="F18" s="413">
        <v>30</v>
      </c>
    </row>
    <row r="19" spans="1:6" ht="15.75" customHeight="1">
      <c r="A19" s="162" t="s">
        <v>272</v>
      </c>
      <c r="B19" s="162"/>
      <c r="C19" s="37" t="s">
        <v>87</v>
      </c>
      <c r="D19" s="36" t="s">
        <v>605</v>
      </c>
      <c r="E19" s="36">
        <v>850</v>
      </c>
      <c r="F19" s="413"/>
    </row>
    <row r="20" spans="1:21" s="110" customFormat="1" ht="57">
      <c r="A20" s="88" t="s">
        <v>80</v>
      </c>
      <c r="B20" s="88"/>
      <c r="C20" s="90" t="s">
        <v>79</v>
      </c>
      <c r="D20" s="89"/>
      <c r="E20" s="89"/>
      <c r="F20" s="410">
        <f>F21</f>
        <v>11829</v>
      </c>
      <c r="H20" s="137"/>
      <c r="T20" s="137"/>
      <c r="U20" s="137"/>
    </row>
    <row r="21" spans="1:20" ht="25.5">
      <c r="A21" s="23" t="s">
        <v>177</v>
      </c>
      <c r="B21" s="23"/>
      <c r="C21" s="20" t="s">
        <v>79</v>
      </c>
      <c r="D21" s="40" t="s">
        <v>603</v>
      </c>
      <c r="E21" s="40"/>
      <c r="F21" s="412">
        <f>F22+F26</f>
        <v>11829</v>
      </c>
      <c r="T21" s="136"/>
    </row>
    <row r="22" spans="1:21" ht="32.25" customHeight="1">
      <c r="A22" s="25" t="s">
        <v>90</v>
      </c>
      <c r="B22" s="25"/>
      <c r="C22" s="20" t="s">
        <v>79</v>
      </c>
      <c r="D22" s="21" t="s">
        <v>607</v>
      </c>
      <c r="E22" s="21"/>
      <c r="F22" s="391">
        <f>F24</f>
        <v>1598</v>
      </c>
      <c r="T22" s="136">
        <f>('Пр.2. Доходы'!C12+'Пр.2. Доходы'!C17+'Пр.2. Доходы'!C23+'Пр.2. Доходы'!C26+'Пр.3 ФП'!C13)*0.385</f>
        <v>16521.0045</v>
      </c>
      <c r="U22" s="131" t="s">
        <v>827</v>
      </c>
    </row>
    <row r="23" spans="1:20" ht="25.5">
      <c r="A23" s="25" t="s">
        <v>114</v>
      </c>
      <c r="B23" s="25"/>
      <c r="C23" s="20" t="s">
        <v>79</v>
      </c>
      <c r="D23" s="21" t="s">
        <v>606</v>
      </c>
      <c r="E23" s="21"/>
      <c r="F23" s="391">
        <f>F24</f>
        <v>1598</v>
      </c>
      <c r="T23" s="136">
        <f>F13+F20+F55</f>
        <v>17284.75</v>
      </c>
    </row>
    <row r="24" spans="1:21" ht="39" customHeight="1">
      <c r="A24" s="33" t="s">
        <v>71</v>
      </c>
      <c r="B24" s="33"/>
      <c r="C24" s="28" t="s">
        <v>79</v>
      </c>
      <c r="D24" s="36" t="s">
        <v>831</v>
      </c>
      <c r="E24" s="36"/>
      <c r="F24" s="413">
        <f>F25</f>
        <v>1598</v>
      </c>
      <c r="T24" s="131">
        <f>T22-T23</f>
        <v>-763.7455000000009</v>
      </c>
      <c r="U24" s="131">
        <f>2420.11-1351.5</f>
        <v>1068.6100000000001</v>
      </c>
    </row>
    <row r="25" spans="1:6" ht="25.5">
      <c r="A25" s="39" t="s">
        <v>269</v>
      </c>
      <c r="B25" s="39"/>
      <c r="C25" s="28" t="s">
        <v>79</v>
      </c>
      <c r="D25" s="36" t="s">
        <v>831</v>
      </c>
      <c r="E25" s="36">
        <v>120</v>
      </c>
      <c r="F25" s="413">
        <f>(1227+371)</f>
        <v>1598</v>
      </c>
    </row>
    <row r="26" spans="1:6" ht="25.5">
      <c r="A26" s="25" t="s">
        <v>89</v>
      </c>
      <c r="B26" s="25"/>
      <c r="C26" s="20" t="s">
        <v>79</v>
      </c>
      <c r="D26" s="21" t="s">
        <v>604</v>
      </c>
      <c r="E26" s="21"/>
      <c r="F26" s="391">
        <f>F27</f>
        <v>10231</v>
      </c>
    </row>
    <row r="27" spans="1:6" ht="25.5">
      <c r="A27" s="25" t="s">
        <v>114</v>
      </c>
      <c r="B27" s="25"/>
      <c r="C27" s="20" t="s">
        <v>79</v>
      </c>
      <c r="D27" s="21" t="s">
        <v>608</v>
      </c>
      <c r="E27" s="21"/>
      <c r="F27" s="391">
        <f>F28</f>
        <v>10231</v>
      </c>
    </row>
    <row r="28" spans="1:6" ht="38.25">
      <c r="A28" s="33" t="s">
        <v>72</v>
      </c>
      <c r="B28" s="33"/>
      <c r="C28" s="28" t="s">
        <v>79</v>
      </c>
      <c r="D28" s="36" t="s">
        <v>605</v>
      </c>
      <c r="E28" s="36"/>
      <c r="F28" s="413">
        <f>F29+F32+F33</f>
        <v>10231</v>
      </c>
    </row>
    <row r="29" spans="1:16" ht="25.5">
      <c r="A29" s="39" t="s">
        <v>269</v>
      </c>
      <c r="B29" s="39"/>
      <c r="C29" s="28" t="s">
        <v>79</v>
      </c>
      <c r="D29" s="36" t="s">
        <v>605</v>
      </c>
      <c r="E29" s="36">
        <v>120</v>
      </c>
      <c r="F29" s="413">
        <f>7231+2200</f>
        <v>9431</v>
      </c>
      <c r="P29" s="112"/>
    </row>
    <row r="30" spans="1:6" ht="13.5" hidden="1">
      <c r="A30" s="39" t="s">
        <v>269</v>
      </c>
      <c r="B30" s="39"/>
      <c r="C30" s="28" t="s">
        <v>79</v>
      </c>
      <c r="D30" s="36" t="s">
        <v>83</v>
      </c>
      <c r="E30" s="36">
        <v>120</v>
      </c>
      <c r="F30" s="413"/>
    </row>
    <row r="31" spans="1:7" ht="27" hidden="1">
      <c r="A31" s="34" t="s">
        <v>82</v>
      </c>
      <c r="B31" s="39"/>
      <c r="C31" s="28" t="s">
        <v>79</v>
      </c>
      <c r="D31" s="36" t="s">
        <v>83</v>
      </c>
      <c r="E31" s="36">
        <v>242</v>
      </c>
      <c r="F31" s="413">
        <v>0</v>
      </c>
      <c r="G31" s="112"/>
    </row>
    <row r="32" spans="1:16" ht="30" customHeight="1">
      <c r="A32" s="31" t="s">
        <v>268</v>
      </c>
      <c r="B32" s="34"/>
      <c r="C32" s="28" t="s">
        <v>79</v>
      </c>
      <c r="D32" s="36" t="s">
        <v>605</v>
      </c>
      <c r="E32" s="36">
        <v>240</v>
      </c>
      <c r="F32" s="413">
        <f>780</f>
        <v>780</v>
      </c>
      <c r="P32" s="157"/>
    </row>
    <row r="33" spans="1:6" ht="15.75" customHeight="1">
      <c r="A33" s="162" t="s">
        <v>272</v>
      </c>
      <c r="B33" s="31"/>
      <c r="C33" s="28" t="s">
        <v>79</v>
      </c>
      <c r="D33" s="36" t="s">
        <v>605</v>
      </c>
      <c r="E33" s="36">
        <v>850</v>
      </c>
      <c r="F33" s="413">
        <v>20</v>
      </c>
    </row>
    <row r="34" spans="1:21" s="105" customFormat="1" ht="18.75" customHeight="1" hidden="1">
      <c r="A34" s="94" t="s">
        <v>164</v>
      </c>
      <c r="B34" s="162"/>
      <c r="C34" s="91" t="s">
        <v>161</v>
      </c>
      <c r="D34" s="106"/>
      <c r="E34" s="106"/>
      <c r="F34" s="410">
        <f>F35</f>
        <v>0</v>
      </c>
      <c r="H34" s="139"/>
      <c r="P34" s="158"/>
      <c r="T34" s="139"/>
      <c r="U34" s="139"/>
    </row>
    <row r="35" spans="1:21" s="63" customFormat="1" ht="13.5" hidden="1">
      <c r="A35" s="23" t="s">
        <v>147</v>
      </c>
      <c r="B35" s="497"/>
      <c r="C35" s="65" t="s">
        <v>161</v>
      </c>
      <c r="D35" s="40" t="s">
        <v>58</v>
      </c>
      <c r="E35" s="40"/>
      <c r="F35" s="412">
        <f>F36</f>
        <v>0</v>
      </c>
      <c r="H35" s="140"/>
      <c r="P35" s="29"/>
      <c r="T35" s="140"/>
      <c r="U35" s="140"/>
    </row>
    <row r="36" spans="1:21" s="63" customFormat="1" ht="13.5" hidden="1">
      <c r="A36" s="23" t="s">
        <v>177</v>
      </c>
      <c r="B36" s="498"/>
      <c r="C36" s="65" t="s">
        <v>161</v>
      </c>
      <c r="D36" s="21" t="s">
        <v>165</v>
      </c>
      <c r="E36" s="21"/>
      <c r="F36" s="391">
        <f>F37</f>
        <v>0</v>
      </c>
      <c r="H36" s="140"/>
      <c r="P36" s="29"/>
      <c r="T36" s="140"/>
      <c r="U36" s="140"/>
    </row>
    <row r="37" spans="1:21" s="29" customFormat="1" ht="26.25" hidden="1">
      <c r="A37" s="39" t="s">
        <v>73</v>
      </c>
      <c r="B37" s="498"/>
      <c r="C37" s="66" t="s">
        <v>161</v>
      </c>
      <c r="D37" s="36" t="s">
        <v>176</v>
      </c>
      <c r="E37" s="36"/>
      <c r="F37" s="413">
        <f>F38</f>
        <v>0</v>
      </c>
      <c r="H37" s="136"/>
      <c r="T37" s="136"/>
      <c r="U37" s="136"/>
    </row>
    <row r="38" spans="1:21" s="29" customFormat="1" ht="26.25" hidden="1">
      <c r="A38" s="39" t="s">
        <v>81</v>
      </c>
      <c r="B38" s="499"/>
      <c r="C38" s="66" t="s">
        <v>161</v>
      </c>
      <c r="D38" s="36" t="s">
        <v>176</v>
      </c>
      <c r="E38" s="36">
        <v>244</v>
      </c>
      <c r="F38" s="413"/>
      <c r="H38" s="136"/>
      <c r="T38" s="136"/>
      <c r="U38" s="136"/>
    </row>
    <row r="39" spans="1:21" s="105" customFormat="1" ht="30.75" customHeight="1">
      <c r="A39" s="167" t="s">
        <v>288</v>
      </c>
      <c r="B39" s="499"/>
      <c r="C39" s="90" t="s">
        <v>287</v>
      </c>
      <c r="D39" s="95"/>
      <c r="E39" s="98"/>
      <c r="F39" s="414">
        <f>F40</f>
        <v>55</v>
      </c>
      <c r="H39" s="139"/>
      <c r="P39" s="158"/>
      <c r="T39" s="139"/>
      <c r="U39" s="139"/>
    </row>
    <row r="40" spans="1:21" s="26" customFormat="1" ht="25.5">
      <c r="A40" s="23" t="s">
        <v>147</v>
      </c>
      <c r="B40" s="167"/>
      <c r="C40" s="20" t="s">
        <v>287</v>
      </c>
      <c r="D40" s="60" t="s">
        <v>603</v>
      </c>
      <c r="E40" s="60"/>
      <c r="F40" s="391">
        <f>F41</f>
        <v>55</v>
      </c>
      <c r="H40" s="138"/>
      <c r="P40" s="62"/>
      <c r="T40" s="138"/>
      <c r="U40" s="138"/>
    </row>
    <row r="41" spans="1:21" s="26" customFormat="1" ht="25.5">
      <c r="A41" s="25" t="s">
        <v>114</v>
      </c>
      <c r="B41" s="23"/>
      <c r="C41" s="20" t="s">
        <v>287</v>
      </c>
      <c r="D41" s="61" t="s">
        <v>604</v>
      </c>
      <c r="E41" s="61"/>
      <c r="F41" s="391">
        <f>F43</f>
        <v>55</v>
      </c>
      <c r="H41" s="138"/>
      <c r="P41" s="62"/>
      <c r="T41" s="138"/>
      <c r="U41" s="138"/>
    </row>
    <row r="42" spans="1:21" s="26" customFormat="1" ht="25.5">
      <c r="A42" s="25" t="s">
        <v>114</v>
      </c>
      <c r="B42" s="25"/>
      <c r="C42" s="20" t="s">
        <v>287</v>
      </c>
      <c r="D42" s="61" t="s">
        <v>612</v>
      </c>
      <c r="E42" s="61"/>
      <c r="F42" s="391">
        <f>F43</f>
        <v>55</v>
      </c>
      <c r="H42" s="138"/>
      <c r="P42" s="62"/>
      <c r="T42" s="138"/>
      <c r="U42" s="138"/>
    </row>
    <row r="43" spans="1:21" s="29" customFormat="1" ht="25.5">
      <c r="A43" s="33" t="s">
        <v>289</v>
      </c>
      <c r="B43" s="25"/>
      <c r="C43" s="28" t="s">
        <v>287</v>
      </c>
      <c r="D43" s="36" t="s">
        <v>612</v>
      </c>
      <c r="E43" s="36"/>
      <c r="F43" s="413">
        <f>F44</f>
        <v>55</v>
      </c>
      <c r="H43" s="136"/>
      <c r="T43" s="136"/>
      <c r="U43" s="136"/>
    </row>
    <row r="44" spans="1:21" s="29" customFormat="1" ht="15" customHeight="1">
      <c r="A44" s="162" t="s">
        <v>290</v>
      </c>
      <c r="B44" s="33"/>
      <c r="C44" s="28" t="s">
        <v>287</v>
      </c>
      <c r="D44" s="36" t="s">
        <v>612</v>
      </c>
      <c r="E44" s="36">
        <v>540</v>
      </c>
      <c r="F44" s="413">
        <v>55</v>
      </c>
      <c r="H44" s="136"/>
      <c r="T44" s="136"/>
      <c r="U44" s="136"/>
    </row>
    <row r="45" spans="1:21" s="105" customFormat="1" ht="15">
      <c r="A45" s="107" t="s">
        <v>151</v>
      </c>
      <c r="B45" s="162"/>
      <c r="C45" s="90" t="s">
        <v>113</v>
      </c>
      <c r="D45" s="95"/>
      <c r="E45" s="98"/>
      <c r="F45" s="414">
        <f>F46</f>
        <v>400</v>
      </c>
      <c r="H45" s="139"/>
      <c r="P45" s="158"/>
      <c r="T45" s="139"/>
      <c r="U45" s="139"/>
    </row>
    <row r="46" spans="1:21" s="26" customFormat="1" ht="25.5">
      <c r="A46" s="23" t="s">
        <v>147</v>
      </c>
      <c r="B46" s="107"/>
      <c r="C46" s="20" t="s">
        <v>113</v>
      </c>
      <c r="D46" s="60" t="s">
        <v>611</v>
      </c>
      <c r="E46" s="60"/>
      <c r="F46" s="391">
        <f>F47</f>
        <v>400</v>
      </c>
      <c r="H46" s="138"/>
      <c r="P46" s="62"/>
      <c r="T46" s="138"/>
      <c r="U46" s="138"/>
    </row>
    <row r="47" spans="1:21" s="26" customFormat="1" ht="25.5">
      <c r="A47" s="25" t="s">
        <v>114</v>
      </c>
      <c r="B47" s="23"/>
      <c r="C47" s="20" t="s">
        <v>113</v>
      </c>
      <c r="D47" s="61" t="s">
        <v>610</v>
      </c>
      <c r="E47" s="61"/>
      <c r="F47" s="391">
        <f>F49</f>
        <v>400</v>
      </c>
      <c r="H47" s="138"/>
      <c r="P47" s="62"/>
      <c r="T47" s="138"/>
      <c r="U47" s="138"/>
    </row>
    <row r="48" spans="1:21" s="26" customFormat="1" ht="25.5">
      <c r="A48" s="25" t="s">
        <v>114</v>
      </c>
      <c r="B48" s="25"/>
      <c r="C48" s="20" t="s">
        <v>113</v>
      </c>
      <c r="D48" s="21" t="s">
        <v>609</v>
      </c>
      <c r="E48" s="61"/>
      <c r="F48" s="391">
        <f>F49</f>
        <v>400</v>
      </c>
      <c r="H48" s="138"/>
      <c r="P48" s="62"/>
      <c r="T48" s="138"/>
      <c r="U48" s="138"/>
    </row>
    <row r="49" spans="1:21" s="29" customFormat="1" ht="25.5">
      <c r="A49" s="33" t="s">
        <v>50</v>
      </c>
      <c r="B49" s="25"/>
      <c r="C49" s="28" t="s">
        <v>113</v>
      </c>
      <c r="D49" s="36" t="s">
        <v>613</v>
      </c>
      <c r="E49" s="36"/>
      <c r="F49" s="413">
        <f>F50</f>
        <v>400</v>
      </c>
      <c r="H49" s="136"/>
      <c r="T49" s="136"/>
      <c r="U49" s="136"/>
    </row>
    <row r="50" spans="1:21" s="29" customFormat="1" ht="25.5">
      <c r="A50" s="33" t="s">
        <v>148</v>
      </c>
      <c r="B50" s="33"/>
      <c r="C50" s="28" t="s">
        <v>113</v>
      </c>
      <c r="D50" s="36" t="s">
        <v>613</v>
      </c>
      <c r="E50" s="36">
        <v>870</v>
      </c>
      <c r="F50" s="413">
        <v>400</v>
      </c>
      <c r="H50" s="136"/>
      <c r="T50" s="136"/>
      <c r="U50" s="136"/>
    </row>
    <row r="51" spans="1:21" s="110" customFormat="1" ht="15">
      <c r="A51" s="88" t="s">
        <v>86</v>
      </c>
      <c r="B51" s="33"/>
      <c r="C51" s="90" t="s">
        <v>85</v>
      </c>
      <c r="D51" s="89"/>
      <c r="E51" s="89"/>
      <c r="F51" s="410">
        <f>F52+F70+F86+F79</f>
        <v>9796.18</v>
      </c>
      <c r="H51" s="137"/>
      <c r="T51" s="137"/>
      <c r="U51" s="137"/>
    </row>
    <row r="52" spans="1:21" s="59" customFormat="1" ht="25.5">
      <c r="A52" s="23" t="s">
        <v>147</v>
      </c>
      <c r="B52" s="88"/>
      <c r="C52" s="65" t="s">
        <v>85</v>
      </c>
      <c r="D52" s="40" t="s">
        <v>611</v>
      </c>
      <c r="E52" s="40"/>
      <c r="F52" s="412">
        <f>F53</f>
        <v>7585.58</v>
      </c>
      <c r="H52" s="141"/>
      <c r="P52" s="18"/>
      <c r="T52" s="141"/>
      <c r="U52" s="141"/>
    </row>
    <row r="53" spans="1:21" s="59" customFormat="1" ht="25.5">
      <c r="A53" s="25" t="s">
        <v>114</v>
      </c>
      <c r="B53" s="498"/>
      <c r="C53" s="65" t="s">
        <v>85</v>
      </c>
      <c r="D53" s="21" t="s">
        <v>610</v>
      </c>
      <c r="E53" s="21"/>
      <c r="F53" s="391">
        <f>F55+F60+F62+F64+F66+F68</f>
        <v>7585.58</v>
      </c>
      <c r="H53" s="141"/>
      <c r="P53" s="18"/>
      <c r="T53" s="141"/>
      <c r="U53" s="141"/>
    </row>
    <row r="54" spans="1:21" s="59" customFormat="1" ht="25.5">
      <c r="A54" s="25" t="s">
        <v>114</v>
      </c>
      <c r="B54" s="493"/>
      <c r="C54" s="65" t="s">
        <v>85</v>
      </c>
      <c r="D54" s="21" t="s">
        <v>609</v>
      </c>
      <c r="E54" s="21"/>
      <c r="F54" s="391">
        <f>F55+F60+F64</f>
        <v>5693.58</v>
      </c>
      <c r="H54" s="141"/>
      <c r="P54" s="18"/>
      <c r="T54" s="141"/>
      <c r="U54" s="141"/>
    </row>
    <row r="55" spans="1:21" s="19" customFormat="1" ht="25.5">
      <c r="A55" s="46" t="s">
        <v>47</v>
      </c>
      <c r="B55" s="493"/>
      <c r="C55" s="37" t="s">
        <v>85</v>
      </c>
      <c r="D55" s="36" t="s">
        <v>614</v>
      </c>
      <c r="E55" s="36"/>
      <c r="F55" s="413">
        <f>F56+F58+F59+F57</f>
        <v>5425.75</v>
      </c>
      <c r="H55" s="134"/>
      <c r="T55" s="134"/>
      <c r="U55" s="432"/>
    </row>
    <row r="56" spans="1:21" s="64" customFormat="1" ht="18" customHeight="1">
      <c r="A56" s="162" t="s">
        <v>271</v>
      </c>
      <c r="B56" s="46"/>
      <c r="C56" s="37" t="s">
        <v>85</v>
      </c>
      <c r="D56" s="36" t="s">
        <v>614</v>
      </c>
      <c r="E56" s="36">
        <v>110</v>
      </c>
      <c r="F56" s="413">
        <f>3796.62+10.9+1146.58</f>
        <v>4954.1</v>
      </c>
      <c r="H56" s="142"/>
      <c r="T56" s="142"/>
      <c r="U56" s="142"/>
    </row>
    <row r="57" spans="1:21" s="26" customFormat="1" ht="22.5" customHeight="1" hidden="1">
      <c r="A57" s="33" t="s">
        <v>150</v>
      </c>
      <c r="B57" s="162"/>
      <c r="C57" s="37" t="s">
        <v>85</v>
      </c>
      <c r="D57" s="36" t="s">
        <v>112</v>
      </c>
      <c r="E57" s="36">
        <v>112</v>
      </c>
      <c r="F57" s="413"/>
      <c r="H57" s="138"/>
      <c r="P57" s="62"/>
      <c r="T57" s="138"/>
      <c r="U57" s="138"/>
    </row>
    <row r="58" spans="1:21" s="29" customFormat="1" ht="26.25" customHeight="1">
      <c r="A58" s="31" t="s">
        <v>268</v>
      </c>
      <c r="B58" s="33"/>
      <c r="C58" s="37" t="s">
        <v>85</v>
      </c>
      <c r="D58" s="36" t="s">
        <v>614</v>
      </c>
      <c r="E58" s="36">
        <v>240</v>
      </c>
      <c r="F58" s="413">
        <f>43.72+70+3.4+15+15+54.03+100+170.5-5</f>
        <v>466.65</v>
      </c>
      <c r="H58" s="136"/>
      <c r="T58" s="136"/>
      <c r="U58" s="136"/>
    </row>
    <row r="59" spans="1:21" s="29" customFormat="1" ht="15" customHeight="1">
      <c r="A59" s="162" t="s">
        <v>272</v>
      </c>
      <c r="B59" s="31"/>
      <c r="C59" s="37" t="s">
        <v>85</v>
      </c>
      <c r="D59" s="36" t="s">
        <v>614</v>
      </c>
      <c r="E59" s="36">
        <v>850</v>
      </c>
      <c r="F59" s="413">
        <v>5</v>
      </c>
      <c r="H59" s="136"/>
      <c r="T59" s="136"/>
      <c r="U59" s="136"/>
    </row>
    <row r="60" spans="1:6" ht="25.5">
      <c r="A60" s="33" t="s">
        <v>51</v>
      </c>
      <c r="B60" s="162"/>
      <c r="C60" s="28" t="s">
        <v>85</v>
      </c>
      <c r="D60" s="36" t="s">
        <v>615</v>
      </c>
      <c r="E60" s="36"/>
      <c r="F60" s="413">
        <f>F61</f>
        <v>250</v>
      </c>
    </row>
    <row r="61" spans="1:6" ht="29.25" customHeight="1">
      <c r="A61" s="31" t="s">
        <v>268</v>
      </c>
      <c r="B61" s="33"/>
      <c r="C61" s="28" t="s">
        <v>85</v>
      </c>
      <c r="D61" s="36" t="s">
        <v>615</v>
      </c>
      <c r="E61" s="36">
        <v>240</v>
      </c>
      <c r="F61" s="413">
        <v>250</v>
      </c>
    </row>
    <row r="62" spans="1:21" s="19" customFormat="1" ht="25.5">
      <c r="A62" s="33" t="s">
        <v>52</v>
      </c>
      <c r="B62" s="31"/>
      <c r="C62" s="28" t="s">
        <v>85</v>
      </c>
      <c r="D62" s="36" t="s">
        <v>616</v>
      </c>
      <c r="E62" s="36"/>
      <c r="F62" s="413">
        <f>F63</f>
        <v>1892</v>
      </c>
      <c r="H62" s="134"/>
      <c r="T62" s="134"/>
      <c r="U62" s="134"/>
    </row>
    <row r="63" spans="1:21" s="19" customFormat="1" ht="26.25" customHeight="1">
      <c r="A63" s="31" t="s">
        <v>268</v>
      </c>
      <c r="B63" s="33"/>
      <c r="C63" s="28" t="s">
        <v>85</v>
      </c>
      <c r="D63" s="36" t="s">
        <v>616</v>
      </c>
      <c r="E63" s="36">
        <v>240</v>
      </c>
      <c r="F63" s="413">
        <f>1830+762-700</f>
        <v>1892</v>
      </c>
      <c r="H63" s="134"/>
      <c r="T63" s="134"/>
      <c r="U63" s="134"/>
    </row>
    <row r="64" spans="1:6" ht="25.5">
      <c r="A64" s="33" t="s">
        <v>53</v>
      </c>
      <c r="B64" s="31"/>
      <c r="C64" s="66" t="s">
        <v>85</v>
      </c>
      <c r="D64" s="36" t="s">
        <v>617</v>
      </c>
      <c r="E64" s="36"/>
      <c r="F64" s="413">
        <f>F65</f>
        <v>17.83</v>
      </c>
    </row>
    <row r="65" spans="1:6" ht="15.75" customHeight="1">
      <c r="A65" s="162" t="s">
        <v>272</v>
      </c>
      <c r="B65" s="500"/>
      <c r="C65" s="66" t="s">
        <v>85</v>
      </c>
      <c r="D65" s="36" t="s">
        <v>617</v>
      </c>
      <c r="E65" s="36">
        <v>850</v>
      </c>
      <c r="F65" s="413">
        <f>8915*2/1000</f>
        <v>17.83</v>
      </c>
    </row>
    <row r="66" spans="1:8" ht="26.25" hidden="1">
      <c r="A66" s="39" t="s">
        <v>228</v>
      </c>
      <c r="B66" s="501"/>
      <c r="C66" s="28" t="s">
        <v>85</v>
      </c>
      <c r="D66" s="36" t="s">
        <v>219</v>
      </c>
      <c r="E66" s="36"/>
      <c r="F66" s="413">
        <f>F67</f>
        <v>0</v>
      </c>
      <c r="H66" s="18"/>
    </row>
    <row r="67" spans="1:21" s="19" customFormat="1" ht="26.25" hidden="1">
      <c r="A67" s="33" t="s">
        <v>81</v>
      </c>
      <c r="B67" s="39"/>
      <c r="C67" s="28" t="s">
        <v>85</v>
      </c>
      <c r="D67" s="36" t="s">
        <v>219</v>
      </c>
      <c r="E67" s="36">
        <v>244</v>
      </c>
      <c r="F67" s="413"/>
      <c r="T67" s="134"/>
      <c r="U67" s="134"/>
    </row>
    <row r="68" spans="1:21" s="19" customFormat="1" ht="26.25" hidden="1">
      <c r="A68" s="33" t="s">
        <v>230</v>
      </c>
      <c r="B68" s="33"/>
      <c r="C68" s="28" t="s">
        <v>85</v>
      </c>
      <c r="D68" s="36" t="s">
        <v>229</v>
      </c>
      <c r="E68" s="36"/>
      <c r="F68" s="413">
        <f>F69</f>
        <v>0</v>
      </c>
      <c r="T68" s="134"/>
      <c r="U68" s="134"/>
    </row>
    <row r="69" spans="1:21" s="19" customFormat="1" ht="26.25" hidden="1">
      <c r="A69" s="33" t="s">
        <v>81</v>
      </c>
      <c r="B69" s="33"/>
      <c r="C69" s="28" t="s">
        <v>85</v>
      </c>
      <c r="D69" s="36" t="s">
        <v>229</v>
      </c>
      <c r="E69" s="36">
        <v>244</v>
      </c>
      <c r="F69" s="413"/>
      <c r="T69" s="134"/>
      <c r="U69" s="134"/>
    </row>
    <row r="70" spans="1:21" s="29" customFormat="1" ht="38.25">
      <c r="A70" s="23" t="s">
        <v>162</v>
      </c>
      <c r="B70" s="33"/>
      <c r="C70" s="20" t="s">
        <v>85</v>
      </c>
      <c r="D70" s="21" t="s">
        <v>697</v>
      </c>
      <c r="E70" s="21"/>
      <c r="F70" s="391">
        <f>F71</f>
        <v>1110.6</v>
      </c>
      <c r="H70" s="136"/>
      <c r="T70" s="136"/>
      <c r="U70" s="136"/>
    </row>
    <row r="71" spans="1:21" s="26" customFormat="1" ht="63.75">
      <c r="A71" s="25" t="s">
        <v>163</v>
      </c>
      <c r="B71" s="23"/>
      <c r="C71" s="20" t="s">
        <v>85</v>
      </c>
      <c r="D71" s="21" t="s">
        <v>709</v>
      </c>
      <c r="E71" s="21"/>
      <c r="F71" s="391">
        <f>F76+F73</f>
        <v>1110.6</v>
      </c>
      <c r="H71" s="138"/>
      <c r="P71" s="62"/>
      <c r="T71" s="138"/>
      <c r="U71" s="138"/>
    </row>
    <row r="72" spans="1:21" s="26" customFormat="1" ht="25.5">
      <c r="A72" s="47" t="s">
        <v>705</v>
      </c>
      <c r="B72" s="25"/>
      <c r="C72" s="20" t="s">
        <v>85</v>
      </c>
      <c r="D72" s="21" t="s">
        <v>706</v>
      </c>
      <c r="E72" s="21"/>
      <c r="F72" s="391">
        <f>F73+F76</f>
        <v>1110.6</v>
      </c>
      <c r="H72" s="138"/>
      <c r="P72" s="62"/>
      <c r="T72" s="138"/>
      <c r="U72" s="138"/>
    </row>
    <row r="73" spans="1:21" s="29" customFormat="1" ht="42" customHeight="1">
      <c r="A73" s="31" t="s">
        <v>45</v>
      </c>
      <c r="B73" s="47"/>
      <c r="C73" s="28" t="s">
        <v>85</v>
      </c>
      <c r="D73" s="1" t="s">
        <v>707</v>
      </c>
      <c r="E73" s="1"/>
      <c r="F73" s="415">
        <f>F74+F75</f>
        <v>549.8</v>
      </c>
      <c r="H73" s="136"/>
      <c r="T73" s="136"/>
      <c r="U73" s="136"/>
    </row>
    <row r="74" spans="1:21" s="29" customFormat="1" ht="25.5">
      <c r="A74" s="39" t="s">
        <v>269</v>
      </c>
      <c r="B74" s="31"/>
      <c r="C74" s="28" t="s">
        <v>85</v>
      </c>
      <c r="D74" s="1" t="s">
        <v>707</v>
      </c>
      <c r="E74" s="1" t="s">
        <v>270</v>
      </c>
      <c r="F74" s="415">
        <v>521</v>
      </c>
      <c r="H74" s="136"/>
      <c r="T74" s="136"/>
      <c r="U74" s="136"/>
    </row>
    <row r="75" spans="1:21" s="29" customFormat="1" ht="28.5" customHeight="1">
      <c r="A75" s="31" t="s">
        <v>268</v>
      </c>
      <c r="B75" s="39"/>
      <c r="C75" s="28" t="s">
        <v>85</v>
      </c>
      <c r="D75" s="1" t="s">
        <v>707</v>
      </c>
      <c r="E75" s="36">
        <v>240</v>
      </c>
      <c r="F75" s="415">
        <v>28.8</v>
      </c>
      <c r="H75" s="136"/>
      <c r="T75" s="405"/>
      <c r="U75" s="136"/>
    </row>
    <row r="76" spans="1:21" s="29" customFormat="1" ht="38.25">
      <c r="A76" s="31" t="s">
        <v>54</v>
      </c>
      <c r="B76" s="31"/>
      <c r="C76" s="28" t="s">
        <v>85</v>
      </c>
      <c r="D76" s="1" t="s">
        <v>708</v>
      </c>
      <c r="E76" s="1"/>
      <c r="F76" s="415">
        <f>F77+F78</f>
        <v>560.8000000000001</v>
      </c>
      <c r="H76" s="136"/>
      <c r="T76" s="136"/>
      <c r="U76" s="136"/>
    </row>
    <row r="77" spans="1:21" s="29" customFormat="1" ht="18.75" customHeight="1">
      <c r="A77" s="39" t="s">
        <v>269</v>
      </c>
      <c r="B77" s="31"/>
      <c r="C77" s="28" t="s">
        <v>85</v>
      </c>
      <c r="D77" s="1" t="s">
        <v>708</v>
      </c>
      <c r="E77" s="1" t="s">
        <v>270</v>
      </c>
      <c r="F77" s="415">
        <v>525.6</v>
      </c>
      <c r="H77" s="136"/>
      <c r="T77" s="136"/>
      <c r="U77" s="136"/>
    </row>
    <row r="78" spans="1:21" s="29" customFormat="1" ht="28.5" customHeight="1">
      <c r="A78" s="31" t="s">
        <v>268</v>
      </c>
      <c r="B78" s="39"/>
      <c r="C78" s="28" t="s">
        <v>85</v>
      </c>
      <c r="D78" s="1" t="s">
        <v>708</v>
      </c>
      <c r="E78" s="36">
        <v>240</v>
      </c>
      <c r="F78" s="415">
        <v>35.2</v>
      </c>
      <c r="H78" s="136"/>
      <c r="T78" s="136"/>
      <c r="U78" s="136"/>
    </row>
    <row r="79" spans="1:21" s="29" customFormat="1" ht="39" hidden="1">
      <c r="A79" s="23" t="s">
        <v>767</v>
      </c>
      <c r="B79" s="31"/>
      <c r="C79" s="20" t="s">
        <v>85</v>
      </c>
      <c r="D79" s="21" t="s">
        <v>763</v>
      </c>
      <c r="E79" s="21"/>
      <c r="F79" s="391">
        <f>F80</f>
        <v>0</v>
      </c>
      <c r="H79" s="136"/>
      <c r="T79" s="136"/>
      <c r="U79" s="136"/>
    </row>
    <row r="80" spans="1:21" s="26" customFormat="1" ht="72" customHeight="1" hidden="1">
      <c r="A80" s="471" t="s">
        <v>766</v>
      </c>
      <c r="B80" s="23"/>
      <c r="C80" s="20" t="s">
        <v>85</v>
      </c>
      <c r="D80" s="21" t="s">
        <v>764</v>
      </c>
      <c r="E80" s="21"/>
      <c r="F80" s="391">
        <f>F81</f>
        <v>0</v>
      </c>
      <c r="H80" s="138"/>
      <c r="P80" s="62"/>
      <c r="T80" s="138"/>
      <c r="U80" s="138"/>
    </row>
    <row r="81" spans="1:21" s="26" customFormat="1" ht="33" customHeight="1" hidden="1">
      <c r="A81" s="47" t="s">
        <v>769</v>
      </c>
      <c r="B81" s="471"/>
      <c r="C81" s="20" t="s">
        <v>85</v>
      </c>
      <c r="D81" s="21" t="s">
        <v>765</v>
      </c>
      <c r="E81" s="21"/>
      <c r="F81" s="391">
        <f>F82+F84</f>
        <v>0</v>
      </c>
      <c r="H81" s="138"/>
      <c r="P81" s="62"/>
      <c r="T81" s="138"/>
      <c r="U81" s="138"/>
    </row>
    <row r="82" spans="1:6" ht="13.5" hidden="1">
      <c r="A82" s="52" t="s">
        <v>768</v>
      </c>
      <c r="B82" s="47"/>
      <c r="C82" s="28" t="s">
        <v>85</v>
      </c>
      <c r="D82" s="1" t="s">
        <v>775</v>
      </c>
      <c r="E82" s="54"/>
      <c r="F82" s="392">
        <f>F83</f>
        <v>0</v>
      </c>
    </row>
    <row r="83" spans="1:6" ht="30.75" customHeight="1" hidden="1">
      <c r="A83" s="31" t="s">
        <v>268</v>
      </c>
      <c r="B83" s="52"/>
      <c r="C83" s="28" t="s">
        <v>85</v>
      </c>
      <c r="D83" s="1" t="s">
        <v>775</v>
      </c>
      <c r="E83" s="36">
        <v>240</v>
      </c>
      <c r="F83" s="392"/>
    </row>
    <row r="84" spans="1:6" ht="13.5" hidden="1">
      <c r="A84" s="52" t="s">
        <v>768</v>
      </c>
      <c r="B84" s="31"/>
      <c r="C84" s="28" t="s">
        <v>85</v>
      </c>
      <c r="D84" s="1" t="s">
        <v>772</v>
      </c>
      <c r="E84" s="54"/>
      <c r="F84" s="392">
        <f>F85</f>
        <v>0</v>
      </c>
    </row>
    <row r="85" spans="1:6" ht="30.75" customHeight="1" hidden="1">
      <c r="A85" s="31" t="s">
        <v>268</v>
      </c>
      <c r="B85" s="52"/>
      <c r="C85" s="28" t="s">
        <v>85</v>
      </c>
      <c r="D85" s="1" t="s">
        <v>772</v>
      </c>
      <c r="E85" s="36">
        <v>240</v>
      </c>
      <c r="F85" s="392"/>
    </row>
    <row r="86" spans="1:21" s="29" customFormat="1" ht="25.5">
      <c r="A86" s="23" t="s">
        <v>472</v>
      </c>
      <c r="B86" s="31"/>
      <c r="C86" s="20" t="s">
        <v>85</v>
      </c>
      <c r="D86" s="21" t="s">
        <v>741</v>
      </c>
      <c r="E86" s="21"/>
      <c r="F86" s="391">
        <f>F87</f>
        <v>1100</v>
      </c>
      <c r="H86" s="136"/>
      <c r="T86" s="136"/>
      <c r="U86" s="136"/>
    </row>
    <row r="87" spans="1:21" s="26" customFormat="1" ht="25.5">
      <c r="A87" s="25" t="s">
        <v>49</v>
      </c>
      <c r="B87" s="23"/>
      <c r="C87" s="20" t="s">
        <v>85</v>
      </c>
      <c r="D87" s="21" t="s">
        <v>742</v>
      </c>
      <c r="E87" s="21"/>
      <c r="F87" s="391">
        <f>F88</f>
        <v>1100</v>
      </c>
      <c r="H87" s="138"/>
      <c r="P87" s="62"/>
      <c r="T87" s="138"/>
      <c r="U87" s="138"/>
    </row>
    <row r="88" spans="1:21" s="26" customFormat="1" ht="33" customHeight="1">
      <c r="A88" s="47" t="s">
        <v>743</v>
      </c>
      <c r="B88" s="25"/>
      <c r="C88" s="20" t="s">
        <v>85</v>
      </c>
      <c r="D88" s="21" t="s">
        <v>744</v>
      </c>
      <c r="E88" s="21"/>
      <c r="F88" s="391">
        <f>F89</f>
        <v>1100</v>
      </c>
      <c r="H88" s="138"/>
      <c r="P88" s="62"/>
      <c r="T88" s="138"/>
      <c r="U88" s="138"/>
    </row>
    <row r="89" spans="1:6" ht="25.5">
      <c r="A89" s="52" t="s">
        <v>55</v>
      </c>
      <c r="B89" s="47"/>
      <c r="C89" s="28" t="s">
        <v>85</v>
      </c>
      <c r="D89" s="1" t="s">
        <v>745</v>
      </c>
      <c r="E89" s="54"/>
      <c r="F89" s="392">
        <f>F90</f>
        <v>1100</v>
      </c>
    </row>
    <row r="90" spans="1:6" ht="30.75" customHeight="1">
      <c r="A90" s="31" t="s">
        <v>268</v>
      </c>
      <c r="B90" s="52"/>
      <c r="C90" s="28" t="s">
        <v>85</v>
      </c>
      <c r="D90" s="1" t="s">
        <v>745</v>
      </c>
      <c r="E90" s="36">
        <v>240</v>
      </c>
      <c r="F90" s="392">
        <v>1100</v>
      </c>
    </row>
    <row r="91" spans="1:21" s="92" customFormat="1" ht="14.25" hidden="1">
      <c r="A91" s="88" t="s">
        <v>190</v>
      </c>
      <c r="B91" s="31"/>
      <c r="C91" s="91" t="s">
        <v>158</v>
      </c>
      <c r="D91" s="89"/>
      <c r="E91" s="89"/>
      <c r="F91" s="410">
        <f>F92</f>
        <v>0</v>
      </c>
      <c r="H91" s="143"/>
      <c r="P91" s="101"/>
      <c r="R91" s="166"/>
      <c r="T91" s="143"/>
      <c r="U91" s="143"/>
    </row>
    <row r="92" spans="1:21" s="101" customFormat="1" ht="14.25" hidden="1">
      <c r="A92" s="88" t="s">
        <v>159</v>
      </c>
      <c r="B92" s="502"/>
      <c r="C92" s="91" t="s">
        <v>160</v>
      </c>
      <c r="D92" s="89"/>
      <c r="E92" s="89"/>
      <c r="F92" s="410">
        <f>F93</f>
        <v>0</v>
      </c>
      <c r="H92" s="135"/>
      <c r="T92" s="135"/>
      <c r="U92" s="135"/>
    </row>
    <row r="93" spans="1:21" s="59" customFormat="1" ht="13.5" hidden="1">
      <c r="A93" s="23" t="s">
        <v>147</v>
      </c>
      <c r="B93" s="502"/>
      <c r="C93" s="65" t="s">
        <v>160</v>
      </c>
      <c r="D93" s="40" t="s">
        <v>611</v>
      </c>
      <c r="E93" s="40"/>
      <c r="F93" s="412">
        <f>F94</f>
        <v>0</v>
      </c>
      <c r="H93" s="141"/>
      <c r="P93" s="18"/>
      <c r="T93" s="141"/>
      <c r="U93" s="141"/>
    </row>
    <row r="94" spans="1:21" s="59" customFormat="1" ht="13.5" hidden="1">
      <c r="A94" s="25" t="s">
        <v>114</v>
      </c>
      <c r="B94" s="498"/>
      <c r="C94" s="65" t="s">
        <v>160</v>
      </c>
      <c r="D94" s="21" t="s">
        <v>610</v>
      </c>
      <c r="E94" s="21"/>
      <c r="F94" s="391">
        <f>F96</f>
        <v>0</v>
      </c>
      <c r="H94" s="141"/>
      <c r="P94" s="112"/>
      <c r="T94" s="141"/>
      <c r="U94" s="141"/>
    </row>
    <row r="95" spans="1:21" s="59" customFormat="1" ht="13.5" hidden="1">
      <c r="A95" s="25" t="s">
        <v>114</v>
      </c>
      <c r="B95" s="493"/>
      <c r="C95" s="65" t="s">
        <v>160</v>
      </c>
      <c r="D95" s="21" t="s">
        <v>691</v>
      </c>
      <c r="E95" s="21"/>
      <c r="F95" s="391">
        <f>F96</f>
        <v>0</v>
      </c>
      <c r="H95" s="141"/>
      <c r="P95" s="112"/>
      <c r="T95" s="141"/>
      <c r="U95" s="141"/>
    </row>
    <row r="96" spans="1:21" s="19" customFormat="1" ht="30" customHeight="1" hidden="1">
      <c r="A96" s="46" t="s">
        <v>215</v>
      </c>
      <c r="B96" s="493"/>
      <c r="C96" s="37" t="s">
        <v>160</v>
      </c>
      <c r="D96" s="36" t="s">
        <v>692</v>
      </c>
      <c r="E96" s="36"/>
      <c r="F96" s="413">
        <f>F97+F98+F99</f>
        <v>0</v>
      </c>
      <c r="H96" s="134"/>
      <c r="T96" s="134"/>
      <c r="U96" s="134"/>
    </row>
    <row r="97" spans="1:21" s="64" customFormat="1" ht="13.5" hidden="1">
      <c r="A97" s="39" t="s">
        <v>269</v>
      </c>
      <c r="B97" s="46"/>
      <c r="C97" s="37" t="s">
        <v>160</v>
      </c>
      <c r="D97" s="36" t="s">
        <v>692</v>
      </c>
      <c r="E97" s="36">
        <v>120</v>
      </c>
      <c r="F97" s="413"/>
      <c r="H97" s="142"/>
      <c r="T97" s="142"/>
      <c r="U97" s="142"/>
    </row>
    <row r="98" spans="1:21" s="26" customFormat="1" ht="27" hidden="1">
      <c r="A98" s="33" t="s">
        <v>150</v>
      </c>
      <c r="B98" s="39"/>
      <c r="C98" s="37" t="s">
        <v>160</v>
      </c>
      <c r="D98" s="36" t="s">
        <v>692</v>
      </c>
      <c r="E98" s="36">
        <v>122</v>
      </c>
      <c r="F98" s="413"/>
      <c r="H98" s="138"/>
      <c r="P98" s="62"/>
      <c r="T98" s="138"/>
      <c r="U98" s="138"/>
    </row>
    <row r="99" spans="1:21" s="29" customFormat="1" ht="30" customHeight="1" hidden="1">
      <c r="A99" s="31" t="s">
        <v>268</v>
      </c>
      <c r="B99" s="33"/>
      <c r="C99" s="37" t="s">
        <v>160</v>
      </c>
      <c r="D99" s="36" t="s">
        <v>692</v>
      </c>
      <c r="E99" s="36">
        <v>240</v>
      </c>
      <c r="F99" s="413"/>
      <c r="H99" s="136"/>
      <c r="T99" s="136"/>
      <c r="U99" s="136"/>
    </row>
    <row r="100" spans="1:21" s="92" customFormat="1" ht="28.5">
      <c r="A100" s="88" t="s">
        <v>124</v>
      </c>
      <c r="B100" s="31"/>
      <c r="C100" s="91" t="s">
        <v>123</v>
      </c>
      <c r="D100" s="89"/>
      <c r="E100" s="89"/>
      <c r="F100" s="410">
        <f>F101+F107+F113</f>
        <v>362.12</v>
      </c>
      <c r="H100" s="143"/>
      <c r="P100" s="101"/>
      <c r="T100" s="143"/>
      <c r="U100" s="143"/>
    </row>
    <row r="101" spans="1:21" s="101" customFormat="1" ht="42.75">
      <c r="A101" s="88" t="s">
        <v>125</v>
      </c>
      <c r="B101" s="502"/>
      <c r="C101" s="91" t="s">
        <v>106</v>
      </c>
      <c r="D101" s="89"/>
      <c r="E101" s="89"/>
      <c r="F101" s="410">
        <f>F102</f>
        <v>110.62</v>
      </c>
      <c r="H101" s="135"/>
      <c r="T101" s="135"/>
      <c r="U101" s="135"/>
    </row>
    <row r="102" spans="1:21" s="29" customFormat="1" ht="25.5">
      <c r="A102" s="23" t="s">
        <v>179</v>
      </c>
      <c r="B102" s="502"/>
      <c r="C102" s="65" t="s">
        <v>106</v>
      </c>
      <c r="D102" s="21" t="s">
        <v>697</v>
      </c>
      <c r="E102" s="21"/>
      <c r="F102" s="391">
        <f>F103</f>
        <v>110.62</v>
      </c>
      <c r="H102" s="136"/>
      <c r="T102" s="136"/>
      <c r="U102" s="136"/>
    </row>
    <row r="103" spans="1:21" s="26" customFormat="1" ht="51">
      <c r="A103" s="25" t="s">
        <v>180</v>
      </c>
      <c r="B103" s="498"/>
      <c r="C103" s="65" t="s">
        <v>106</v>
      </c>
      <c r="D103" s="21" t="s">
        <v>703</v>
      </c>
      <c r="E103" s="21"/>
      <c r="F103" s="391">
        <f>F105</f>
        <v>110.62</v>
      </c>
      <c r="H103" s="138"/>
      <c r="P103" s="62"/>
      <c r="T103" s="138"/>
      <c r="U103" s="138"/>
    </row>
    <row r="104" spans="1:21" s="26" customFormat="1" ht="25.5">
      <c r="A104" s="47" t="s">
        <v>702</v>
      </c>
      <c r="B104" s="493"/>
      <c r="C104" s="65" t="s">
        <v>106</v>
      </c>
      <c r="D104" s="21" t="s">
        <v>703</v>
      </c>
      <c r="E104" s="21"/>
      <c r="F104" s="391">
        <f>F105</f>
        <v>110.62</v>
      </c>
      <c r="H104" s="138"/>
      <c r="P104" s="62"/>
      <c r="T104" s="138"/>
      <c r="U104" s="138"/>
    </row>
    <row r="105" spans="1:21" s="29" customFormat="1" ht="51">
      <c r="A105" s="31" t="s">
        <v>56</v>
      </c>
      <c r="B105" s="503"/>
      <c r="C105" s="66" t="s">
        <v>106</v>
      </c>
      <c r="D105" s="1" t="s">
        <v>704</v>
      </c>
      <c r="E105" s="1"/>
      <c r="F105" s="415">
        <f>F106</f>
        <v>110.62</v>
      </c>
      <c r="H105" s="136"/>
      <c r="T105" s="136"/>
      <c r="U105" s="136"/>
    </row>
    <row r="106" spans="1:21" s="29" customFormat="1" ht="26.25" customHeight="1">
      <c r="A106" s="31" t="s">
        <v>268</v>
      </c>
      <c r="B106" s="440"/>
      <c r="C106" s="66" t="s">
        <v>106</v>
      </c>
      <c r="D106" s="1" t="s">
        <v>704</v>
      </c>
      <c r="E106" s="36">
        <v>240</v>
      </c>
      <c r="F106" s="415">
        <f>50.62+40+20</f>
        <v>110.62</v>
      </c>
      <c r="H106" s="136"/>
      <c r="T106" s="136"/>
      <c r="U106" s="136"/>
    </row>
    <row r="107" spans="1:21" s="99" customFormat="1" ht="15">
      <c r="A107" s="96" t="s">
        <v>140</v>
      </c>
      <c r="B107" s="440"/>
      <c r="C107" s="95" t="s">
        <v>141</v>
      </c>
      <c r="D107" s="97"/>
      <c r="E107" s="98"/>
      <c r="F107" s="416">
        <f>F108</f>
        <v>64</v>
      </c>
      <c r="H107" s="144"/>
      <c r="P107" s="102"/>
      <c r="T107" s="144"/>
      <c r="U107" s="144"/>
    </row>
    <row r="108" spans="1:21" s="29" customFormat="1" ht="25.5">
      <c r="A108" s="23" t="s">
        <v>179</v>
      </c>
      <c r="B108" s="504"/>
      <c r="C108" s="65" t="s">
        <v>141</v>
      </c>
      <c r="D108" s="21" t="s">
        <v>697</v>
      </c>
      <c r="E108" s="21"/>
      <c r="F108" s="391">
        <f>F111</f>
        <v>64</v>
      </c>
      <c r="H108" s="136"/>
      <c r="T108" s="136"/>
      <c r="U108" s="136"/>
    </row>
    <row r="109" spans="1:21" s="29" customFormat="1" ht="38.25">
      <c r="A109" s="23" t="s">
        <v>206</v>
      </c>
      <c r="B109" s="498"/>
      <c r="C109" s="118" t="s">
        <v>141</v>
      </c>
      <c r="D109" s="119" t="s">
        <v>701</v>
      </c>
      <c r="E109" s="21"/>
      <c r="F109" s="391">
        <f>F111</f>
        <v>64</v>
      </c>
      <c r="H109" s="136"/>
      <c r="T109" s="136"/>
      <c r="U109" s="136"/>
    </row>
    <row r="110" spans="1:21" s="29" customFormat="1" ht="25.5">
      <c r="A110" s="47" t="s">
        <v>698</v>
      </c>
      <c r="B110" s="505"/>
      <c r="C110" s="118" t="s">
        <v>141</v>
      </c>
      <c r="D110" s="119" t="s">
        <v>700</v>
      </c>
      <c r="E110" s="21"/>
      <c r="F110" s="391">
        <f>F111</f>
        <v>64</v>
      </c>
      <c r="H110" s="136"/>
      <c r="T110" s="136"/>
      <c r="U110" s="136"/>
    </row>
    <row r="111" spans="1:6" ht="25.5">
      <c r="A111" s="52" t="s">
        <v>474</v>
      </c>
      <c r="B111" s="506"/>
      <c r="C111" s="45" t="s">
        <v>141</v>
      </c>
      <c r="D111" s="117" t="s">
        <v>699</v>
      </c>
      <c r="E111" s="55"/>
      <c r="F111" s="392">
        <f>F112</f>
        <v>64</v>
      </c>
    </row>
    <row r="112" spans="1:6" ht="25.5" customHeight="1">
      <c r="A112" s="31" t="s">
        <v>268</v>
      </c>
      <c r="B112" s="388"/>
      <c r="C112" s="45" t="s">
        <v>141</v>
      </c>
      <c r="D112" s="117" t="s">
        <v>699</v>
      </c>
      <c r="E112" s="36">
        <v>240</v>
      </c>
      <c r="F112" s="392">
        <f>30+34</f>
        <v>64</v>
      </c>
    </row>
    <row r="113" spans="1:21" s="92" customFormat="1" ht="28.5">
      <c r="A113" s="94" t="s">
        <v>138</v>
      </c>
      <c r="B113" s="507"/>
      <c r="C113" s="95" t="s">
        <v>139</v>
      </c>
      <c r="D113" s="89"/>
      <c r="E113" s="89"/>
      <c r="F113" s="410">
        <f>F114</f>
        <v>187.5</v>
      </c>
      <c r="H113" s="143"/>
      <c r="P113" s="101"/>
      <c r="T113" s="143"/>
      <c r="U113" s="143"/>
    </row>
    <row r="114" spans="1:21" s="29" customFormat="1" ht="25.5">
      <c r="A114" s="23" t="s">
        <v>179</v>
      </c>
      <c r="B114" s="508"/>
      <c r="C114" s="65" t="s">
        <v>139</v>
      </c>
      <c r="D114" s="21" t="s">
        <v>697</v>
      </c>
      <c r="E114" s="21"/>
      <c r="F114" s="391">
        <f>F115</f>
        <v>187.5</v>
      </c>
      <c r="H114" s="136"/>
      <c r="T114" s="136"/>
      <c r="U114" s="136"/>
    </row>
    <row r="115" spans="1:21" s="26" customFormat="1" ht="51">
      <c r="A115" s="47" t="s">
        <v>181</v>
      </c>
      <c r="B115" s="498"/>
      <c r="C115" s="48" t="s">
        <v>139</v>
      </c>
      <c r="D115" s="57" t="s">
        <v>696</v>
      </c>
      <c r="E115" s="56"/>
      <c r="F115" s="417">
        <f>F117</f>
        <v>187.5</v>
      </c>
      <c r="H115" s="138"/>
      <c r="P115" s="62"/>
      <c r="T115" s="138"/>
      <c r="U115" s="138"/>
    </row>
    <row r="116" spans="1:21" s="26" customFormat="1" ht="25.5">
      <c r="A116" s="47" t="s">
        <v>693</v>
      </c>
      <c r="B116" s="509"/>
      <c r="C116" s="48" t="s">
        <v>139</v>
      </c>
      <c r="D116" s="57" t="s">
        <v>694</v>
      </c>
      <c r="E116" s="56"/>
      <c r="F116" s="417">
        <f>F117</f>
        <v>187.5</v>
      </c>
      <c r="H116" s="138"/>
      <c r="P116" s="62"/>
      <c r="T116" s="138"/>
      <c r="U116" s="138"/>
    </row>
    <row r="117" spans="1:21" s="62" customFormat="1" ht="25.5">
      <c r="A117" s="52" t="s">
        <v>57</v>
      </c>
      <c r="B117" s="509"/>
      <c r="C117" s="45" t="s">
        <v>139</v>
      </c>
      <c r="D117" s="49" t="s">
        <v>695</v>
      </c>
      <c r="E117" s="56"/>
      <c r="F117" s="392">
        <f>F118</f>
        <v>187.5</v>
      </c>
      <c r="H117" s="145"/>
      <c r="T117" s="145"/>
      <c r="U117" s="145"/>
    </row>
    <row r="118" spans="1:21" s="62" customFormat="1" ht="25.5">
      <c r="A118" s="33" t="s">
        <v>81</v>
      </c>
      <c r="B118" s="388"/>
      <c r="C118" s="45" t="s">
        <v>139</v>
      </c>
      <c r="D118" s="49" t="s">
        <v>695</v>
      </c>
      <c r="E118" s="44">
        <v>244</v>
      </c>
      <c r="F118" s="392">
        <v>187.5</v>
      </c>
      <c r="H118" s="145"/>
      <c r="T118" s="145"/>
      <c r="U118" s="145"/>
    </row>
    <row r="119" spans="1:21" s="92" customFormat="1" ht="15">
      <c r="A119" s="88" t="s">
        <v>127</v>
      </c>
      <c r="B119" s="510"/>
      <c r="C119" s="91" t="s">
        <v>126</v>
      </c>
      <c r="D119" s="89"/>
      <c r="E119" s="89"/>
      <c r="F119" s="410">
        <f>F120+F152</f>
        <v>3303.6684500000006</v>
      </c>
      <c r="H119" s="143"/>
      <c r="P119" s="101"/>
      <c r="T119" s="143"/>
      <c r="U119" s="143"/>
    </row>
    <row r="120" spans="1:21" s="101" customFormat="1" ht="15">
      <c r="A120" s="96" t="s">
        <v>134</v>
      </c>
      <c r="B120" s="502"/>
      <c r="C120" s="95" t="s">
        <v>135</v>
      </c>
      <c r="D120" s="97"/>
      <c r="E120" s="115"/>
      <c r="F120" s="416">
        <f>F121+F147</f>
        <v>2938.6684500000006</v>
      </c>
      <c r="H120" s="135"/>
      <c r="T120" s="135"/>
      <c r="U120" s="135"/>
    </row>
    <row r="121" spans="1:19" ht="25.5">
      <c r="A121" s="47" t="s">
        <v>182</v>
      </c>
      <c r="B121" s="504"/>
      <c r="C121" s="48" t="s">
        <v>135</v>
      </c>
      <c r="D121" s="51" t="s">
        <v>716</v>
      </c>
      <c r="E121" s="54"/>
      <c r="F121" s="417">
        <f>F122+F138</f>
        <v>2938.6684500000006</v>
      </c>
      <c r="S121" s="161"/>
    </row>
    <row r="122" spans="1:21" s="59" customFormat="1" ht="51">
      <c r="A122" s="47" t="s">
        <v>183</v>
      </c>
      <c r="B122" s="509"/>
      <c r="C122" s="48" t="s">
        <v>135</v>
      </c>
      <c r="D122" s="51" t="s">
        <v>685</v>
      </c>
      <c r="E122" s="53"/>
      <c r="F122" s="417">
        <f>F123</f>
        <v>2801.0494500000004</v>
      </c>
      <c r="H122" s="141"/>
      <c r="P122" s="18"/>
      <c r="T122" s="141"/>
      <c r="U122" s="141"/>
    </row>
    <row r="123" spans="1:21" s="59" customFormat="1" ht="38.25">
      <c r="A123" s="47" t="s">
        <v>718</v>
      </c>
      <c r="B123" s="509"/>
      <c r="C123" s="48" t="s">
        <v>135</v>
      </c>
      <c r="D123" s="51" t="s">
        <v>686</v>
      </c>
      <c r="E123" s="53"/>
      <c r="F123" s="417">
        <f>F124+F126+F136+F128+F130</f>
        <v>2801.0494500000004</v>
      </c>
      <c r="H123" s="141"/>
      <c r="P123" s="18"/>
      <c r="T123" s="141"/>
      <c r="U123" s="141"/>
    </row>
    <row r="124" spans="1:21" s="59" customFormat="1" ht="26.25" hidden="1">
      <c r="A124" s="52" t="s">
        <v>719</v>
      </c>
      <c r="B124" s="509"/>
      <c r="C124" s="45" t="s">
        <v>135</v>
      </c>
      <c r="D124" s="43" t="s">
        <v>683</v>
      </c>
      <c r="E124" s="53"/>
      <c r="F124" s="392">
        <f>F125</f>
        <v>0</v>
      </c>
      <c r="H124" s="141"/>
      <c r="P124" s="18"/>
      <c r="T124" s="141"/>
      <c r="U124" s="141"/>
    </row>
    <row r="125" spans="1:21" s="26" customFormat="1" ht="30" customHeight="1" hidden="1">
      <c r="A125" s="31" t="s">
        <v>268</v>
      </c>
      <c r="B125" s="388"/>
      <c r="C125" s="45" t="s">
        <v>135</v>
      </c>
      <c r="D125" s="43" t="s">
        <v>683</v>
      </c>
      <c r="E125" s="44">
        <v>240</v>
      </c>
      <c r="F125" s="392"/>
      <c r="H125" s="138"/>
      <c r="P125" s="62"/>
      <c r="T125" s="138"/>
      <c r="U125" s="138"/>
    </row>
    <row r="126" spans="1:6" ht="26.25" hidden="1">
      <c r="A126" s="52" t="s">
        <v>719</v>
      </c>
      <c r="B126" s="507"/>
      <c r="C126" s="45" t="s">
        <v>135</v>
      </c>
      <c r="D126" s="43" t="s">
        <v>684</v>
      </c>
      <c r="E126" s="54"/>
      <c r="F126" s="392">
        <f>F127</f>
        <v>0</v>
      </c>
    </row>
    <row r="127" spans="1:24" s="26" customFormat="1" ht="30" customHeight="1" hidden="1">
      <c r="A127" s="31" t="s">
        <v>268</v>
      </c>
      <c r="B127" s="388"/>
      <c r="C127" s="45" t="s">
        <v>135</v>
      </c>
      <c r="D127" s="43" t="s">
        <v>684</v>
      </c>
      <c r="E127" s="44">
        <v>240</v>
      </c>
      <c r="F127" s="392"/>
      <c r="H127" s="138"/>
      <c r="P127" s="62"/>
      <c r="T127" s="138"/>
      <c r="U127" s="138"/>
      <c r="X127" s="26" t="s">
        <v>773</v>
      </c>
    </row>
    <row r="128" spans="1:6" ht="12.75">
      <c r="A128" s="52" t="s">
        <v>473</v>
      </c>
      <c r="B128" s="507"/>
      <c r="C128" s="45" t="s">
        <v>135</v>
      </c>
      <c r="D128" s="43" t="s">
        <v>790</v>
      </c>
      <c r="E128" s="54"/>
      <c r="F128" s="392">
        <f>F129</f>
        <v>2745.9894500000005</v>
      </c>
    </row>
    <row r="129" spans="1:24" s="26" customFormat="1" ht="30" customHeight="1">
      <c r="A129" s="31" t="s">
        <v>268</v>
      </c>
      <c r="B129" s="388"/>
      <c r="C129" s="45" t="s">
        <v>135</v>
      </c>
      <c r="D129" s="43" t="s">
        <v>790</v>
      </c>
      <c r="E129" s="44">
        <v>240</v>
      </c>
      <c r="F129" s="392">
        <f>5512.52-4109.72808-235.04247-F137+1633.3</f>
        <v>2745.9894500000005</v>
      </c>
      <c r="H129" s="138"/>
      <c r="P129" s="62"/>
      <c r="T129" s="138"/>
      <c r="U129" s="138"/>
      <c r="X129" s="26" t="s">
        <v>773</v>
      </c>
    </row>
    <row r="130" spans="1:21" s="29" customFormat="1" ht="13.5" hidden="1">
      <c r="A130" s="42" t="s">
        <v>811</v>
      </c>
      <c r="B130" s="507"/>
      <c r="C130" s="66" t="s">
        <v>135</v>
      </c>
      <c r="D130" s="43" t="s">
        <v>812</v>
      </c>
      <c r="E130" s="44"/>
      <c r="F130" s="392">
        <f>F131</f>
        <v>0</v>
      </c>
      <c r="T130" s="136"/>
      <c r="U130" s="136"/>
    </row>
    <row r="131" spans="1:21" s="29" customFormat="1" ht="30" customHeight="1" hidden="1">
      <c r="A131" s="31" t="s">
        <v>268</v>
      </c>
      <c r="B131" s="511"/>
      <c r="C131" s="66" t="s">
        <v>135</v>
      </c>
      <c r="D131" s="43" t="s">
        <v>812</v>
      </c>
      <c r="E131" s="36">
        <v>240</v>
      </c>
      <c r="F131" s="392"/>
      <c r="T131" s="136"/>
      <c r="U131" s="136"/>
    </row>
    <row r="132" spans="1:6" ht="26.25" hidden="1">
      <c r="A132" s="52" t="s">
        <v>239</v>
      </c>
      <c r="B132" s="440"/>
      <c r="C132" s="45" t="s">
        <v>135</v>
      </c>
      <c r="D132" s="43" t="s">
        <v>238</v>
      </c>
      <c r="E132" s="54"/>
      <c r="F132" s="392">
        <f>F133</f>
        <v>0</v>
      </c>
    </row>
    <row r="133" spans="1:21" s="26" customFormat="1" ht="27" hidden="1">
      <c r="A133" s="33" t="s">
        <v>81</v>
      </c>
      <c r="B133" s="388"/>
      <c r="C133" s="45" t="s">
        <v>135</v>
      </c>
      <c r="D133" s="43" t="s">
        <v>238</v>
      </c>
      <c r="E133" s="44">
        <v>244</v>
      </c>
      <c r="F133" s="392"/>
      <c r="H133" s="138"/>
      <c r="P133" s="62"/>
      <c r="T133" s="138"/>
      <c r="U133" s="138"/>
    </row>
    <row r="134" spans="1:6" ht="13.5" hidden="1">
      <c r="A134" s="52" t="s">
        <v>591</v>
      </c>
      <c r="B134" s="510"/>
      <c r="C134" s="45" t="s">
        <v>135</v>
      </c>
      <c r="D134" s="43" t="s">
        <v>238</v>
      </c>
      <c r="E134" s="54"/>
      <c r="F134" s="392">
        <f>F135</f>
        <v>0</v>
      </c>
    </row>
    <row r="135" spans="1:21" s="26" customFormat="1" ht="27" hidden="1">
      <c r="A135" s="33" t="s">
        <v>81</v>
      </c>
      <c r="B135" s="388"/>
      <c r="C135" s="45" t="s">
        <v>135</v>
      </c>
      <c r="D135" s="43" t="s">
        <v>590</v>
      </c>
      <c r="E135" s="44">
        <v>244</v>
      </c>
      <c r="F135" s="392"/>
      <c r="H135" s="138"/>
      <c r="P135" s="62"/>
      <c r="T135" s="138"/>
      <c r="U135" s="138"/>
    </row>
    <row r="136" spans="1:6" ht="25.5">
      <c r="A136" s="52" t="s">
        <v>720</v>
      </c>
      <c r="B136" s="510"/>
      <c r="C136" s="45" t="s">
        <v>135</v>
      </c>
      <c r="D136" s="43" t="s">
        <v>717</v>
      </c>
      <c r="E136" s="54"/>
      <c r="F136" s="392">
        <f>F137</f>
        <v>55.06</v>
      </c>
    </row>
    <row r="137" spans="1:21" s="26" customFormat="1" ht="30" customHeight="1">
      <c r="A137" s="31" t="s">
        <v>268</v>
      </c>
      <c r="B137" s="388"/>
      <c r="C137" s="45" t="s">
        <v>135</v>
      </c>
      <c r="D137" s="43" t="s">
        <v>717</v>
      </c>
      <c r="E137" s="44">
        <v>240</v>
      </c>
      <c r="F137" s="392">
        <f>150-94.94</f>
        <v>55.06</v>
      </c>
      <c r="H137" s="138"/>
      <c r="P137" s="62"/>
      <c r="T137" s="138"/>
      <c r="U137" s="138"/>
    </row>
    <row r="138" spans="1:6" ht="28.5" customHeight="1">
      <c r="A138" s="47" t="s">
        <v>182</v>
      </c>
      <c r="B138" s="507"/>
      <c r="C138" s="48" t="s">
        <v>135</v>
      </c>
      <c r="D138" s="51" t="s">
        <v>716</v>
      </c>
      <c r="E138" s="54"/>
      <c r="F138" s="417">
        <f>F139</f>
        <v>137.61900000000003</v>
      </c>
    </row>
    <row r="139" spans="1:21" s="63" customFormat="1" ht="63.75">
      <c r="A139" s="47" t="s">
        <v>186</v>
      </c>
      <c r="B139" s="509"/>
      <c r="C139" s="48" t="s">
        <v>135</v>
      </c>
      <c r="D139" s="51" t="s">
        <v>690</v>
      </c>
      <c r="E139" s="56"/>
      <c r="F139" s="417">
        <f>F141+F145</f>
        <v>137.61900000000003</v>
      </c>
      <c r="H139" s="140"/>
      <c r="P139" s="29"/>
      <c r="T139" s="140"/>
      <c r="U139" s="140"/>
    </row>
    <row r="140" spans="1:21" s="63" customFormat="1" ht="38.25">
      <c r="A140" s="47" t="s">
        <v>687</v>
      </c>
      <c r="B140" s="509"/>
      <c r="C140" s="48" t="s">
        <v>135</v>
      </c>
      <c r="D140" s="51" t="s">
        <v>688</v>
      </c>
      <c r="E140" s="56"/>
      <c r="F140" s="417">
        <f>F141</f>
        <v>137.61900000000003</v>
      </c>
      <c r="H140" s="140"/>
      <c r="P140" s="29"/>
      <c r="T140" s="140"/>
      <c r="U140" s="140"/>
    </row>
    <row r="141" spans="1:6" ht="38.25">
      <c r="A141" s="52" t="s">
        <v>40</v>
      </c>
      <c r="B141" s="509"/>
      <c r="C141" s="45" t="s">
        <v>135</v>
      </c>
      <c r="D141" s="43" t="s">
        <v>689</v>
      </c>
      <c r="E141" s="54"/>
      <c r="F141" s="392">
        <f>F142</f>
        <v>137.61900000000003</v>
      </c>
    </row>
    <row r="142" spans="1:6" ht="28.5" customHeight="1">
      <c r="A142" s="31" t="s">
        <v>268</v>
      </c>
      <c r="B142" s="388"/>
      <c r="C142" s="45" t="s">
        <v>135</v>
      </c>
      <c r="D142" s="43" t="s">
        <v>689</v>
      </c>
      <c r="E142" s="36">
        <v>240</v>
      </c>
      <c r="F142" s="392">
        <f>500-362.381</f>
        <v>137.61900000000003</v>
      </c>
    </row>
    <row r="143" spans="1:21" s="63" customFormat="1" ht="55.5" customHeight="1" hidden="1">
      <c r="A143" s="52" t="s">
        <v>187</v>
      </c>
      <c r="B143" s="507"/>
      <c r="C143" s="45" t="s">
        <v>135</v>
      </c>
      <c r="D143" s="43" t="s">
        <v>188</v>
      </c>
      <c r="E143" s="54"/>
      <c r="F143" s="392">
        <f>F144</f>
        <v>0</v>
      </c>
      <c r="H143" s="140"/>
      <c r="P143" s="155"/>
      <c r="T143" s="140"/>
      <c r="U143" s="140"/>
    </row>
    <row r="144" spans="1:21" s="63" customFormat="1" ht="26.25" customHeight="1" hidden="1">
      <c r="A144" s="31" t="s">
        <v>268</v>
      </c>
      <c r="B144" s="388"/>
      <c r="C144" s="45" t="s">
        <v>135</v>
      </c>
      <c r="D144" s="43" t="s">
        <v>188</v>
      </c>
      <c r="E144" s="36">
        <v>240</v>
      </c>
      <c r="F144" s="392">
        <f>500+300-200-50-550</f>
        <v>0</v>
      </c>
      <c r="H144" s="140"/>
      <c r="P144" s="29"/>
      <c r="T144" s="140"/>
      <c r="U144" s="140"/>
    </row>
    <row r="145" spans="1:21" s="64" customFormat="1" ht="54.75" customHeight="1" hidden="1">
      <c r="A145" s="376" t="s">
        <v>308</v>
      </c>
      <c r="B145" s="507"/>
      <c r="C145" s="37" t="s">
        <v>135</v>
      </c>
      <c r="D145" s="36" t="s">
        <v>307</v>
      </c>
      <c r="E145" s="36"/>
      <c r="F145" s="413">
        <f>F146</f>
        <v>0</v>
      </c>
      <c r="H145" s="142"/>
      <c r="T145" s="142"/>
      <c r="U145" s="142"/>
    </row>
    <row r="146" spans="1:21" s="64" customFormat="1" ht="18.75" customHeight="1" hidden="1">
      <c r="A146" s="3" t="s">
        <v>277</v>
      </c>
      <c r="B146" s="376"/>
      <c r="C146" s="37" t="s">
        <v>135</v>
      </c>
      <c r="D146" s="36" t="s">
        <v>307</v>
      </c>
      <c r="E146" s="36">
        <v>610</v>
      </c>
      <c r="F146" s="413"/>
      <c r="H146" s="142"/>
      <c r="T146" s="142"/>
      <c r="U146" s="142"/>
    </row>
    <row r="147" spans="1:21" s="29" customFormat="1" ht="18.75" customHeight="1" hidden="1">
      <c r="A147" s="23" t="s">
        <v>147</v>
      </c>
      <c r="B147" s="3"/>
      <c r="C147" s="48" t="s">
        <v>135</v>
      </c>
      <c r="D147" s="51" t="s">
        <v>111</v>
      </c>
      <c r="E147" s="40"/>
      <c r="F147" s="417">
        <f>F148+F150</f>
        <v>0</v>
      </c>
      <c r="T147" s="136"/>
      <c r="U147" s="136"/>
    </row>
    <row r="148" spans="1:21" s="63" customFormat="1" ht="30.75" customHeight="1" hidden="1">
      <c r="A148" s="52" t="s">
        <v>264</v>
      </c>
      <c r="B148" s="512"/>
      <c r="C148" s="45" t="s">
        <v>135</v>
      </c>
      <c r="D148" s="43" t="s">
        <v>263</v>
      </c>
      <c r="E148" s="54"/>
      <c r="F148" s="392">
        <f>F149</f>
        <v>0</v>
      </c>
      <c r="H148" s="140"/>
      <c r="P148" s="155"/>
      <c r="T148" s="140"/>
      <c r="U148" s="140"/>
    </row>
    <row r="149" spans="1:21" s="63" customFormat="1" ht="28.5" customHeight="1" hidden="1">
      <c r="A149" s="31" t="s">
        <v>268</v>
      </c>
      <c r="B149" s="388"/>
      <c r="C149" s="45" t="s">
        <v>135</v>
      </c>
      <c r="D149" s="43" t="s">
        <v>263</v>
      </c>
      <c r="E149" s="36">
        <v>240</v>
      </c>
      <c r="F149" s="392"/>
      <c r="H149" s="140"/>
      <c r="P149" s="29"/>
      <c r="T149" s="140"/>
      <c r="U149" s="140"/>
    </row>
    <row r="150" spans="1:21" s="29" customFormat="1" ht="13.5" hidden="1">
      <c r="A150" s="33" t="s">
        <v>227</v>
      </c>
      <c r="B150" s="507"/>
      <c r="C150" s="45" t="s">
        <v>135</v>
      </c>
      <c r="D150" s="43" t="s">
        <v>226</v>
      </c>
      <c r="E150" s="44"/>
      <c r="F150" s="392">
        <f>F151</f>
        <v>0</v>
      </c>
      <c r="T150" s="136"/>
      <c r="U150" s="136"/>
    </row>
    <row r="151" spans="1:21" s="29" customFormat="1" ht="27" hidden="1">
      <c r="A151" s="33" t="s">
        <v>81</v>
      </c>
      <c r="B151" s="510"/>
      <c r="C151" s="45" t="s">
        <v>135</v>
      </c>
      <c r="D151" s="43" t="s">
        <v>226</v>
      </c>
      <c r="E151" s="44">
        <v>244</v>
      </c>
      <c r="F151" s="392"/>
      <c r="T151" s="136"/>
      <c r="U151" s="136"/>
    </row>
    <row r="152" spans="1:21" s="92" customFormat="1" ht="15">
      <c r="A152" s="88" t="s">
        <v>76</v>
      </c>
      <c r="B152" s="510"/>
      <c r="C152" s="91" t="s">
        <v>75</v>
      </c>
      <c r="D152" s="89"/>
      <c r="E152" s="89"/>
      <c r="F152" s="410">
        <f>F153+F158</f>
        <v>365</v>
      </c>
      <c r="H152" s="143"/>
      <c r="P152" s="101"/>
      <c r="T152" s="143"/>
      <c r="U152" s="143"/>
    </row>
    <row r="153" spans="1:21" s="29" customFormat="1" ht="25.5">
      <c r="A153" s="23" t="s">
        <v>147</v>
      </c>
      <c r="B153" s="502"/>
      <c r="C153" s="65" t="s">
        <v>75</v>
      </c>
      <c r="D153" s="40" t="s">
        <v>611</v>
      </c>
      <c r="E153" s="40"/>
      <c r="F153" s="412">
        <f>F154</f>
        <v>355</v>
      </c>
      <c r="H153" s="136"/>
      <c r="T153" s="136"/>
      <c r="U153" s="136"/>
    </row>
    <row r="154" spans="1:21" s="26" customFormat="1" ht="25.5">
      <c r="A154" s="25" t="s">
        <v>114</v>
      </c>
      <c r="B154" s="498"/>
      <c r="C154" s="20" t="s">
        <v>75</v>
      </c>
      <c r="D154" s="61" t="s">
        <v>610</v>
      </c>
      <c r="E154" s="61"/>
      <c r="F154" s="391">
        <f>F156</f>
        <v>355</v>
      </c>
      <c r="H154" s="138"/>
      <c r="P154" s="62"/>
      <c r="T154" s="138"/>
      <c r="U154" s="138"/>
    </row>
    <row r="155" spans="1:21" s="26" customFormat="1" ht="25.5">
      <c r="A155" s="25" t="s">
        <v>114</v>
      </c>
      <c r="B155" s="25"/>
      <c r="C155" s="20" t="s">
        <v>75</v>
      </c>
      <c r="D155" s="61" t="s">
        <v>609</v>
      </c>
      <c r="E155" s="61"/>
      <c r="F155" s="391">
        <f>F156</f>
        <v>355</v>
      </c>
      <c r="H155" s="138"/>
      <c r="P155" s="62"/>
      <c r="T155" s="138"/>
      <c r="U155" s="138"/>
    </row>
    <row r="156" spans="1:21" s="29" customFormat="1" ht="25.5">
      <c r="A156" s="31" t="s">
        <v>189</v>
      </c>
      <c r="B156" s="25"/>
      <c r="C156" s="66" t="s">
        <v>75</v>
      </c>
      <c r="D156" s="1" t="s">
        <v>682</v>
      </c>
      <c r="E156" s="1"/>
      <c r="F156" s="415">
        <f>F157</f>
        <v>355</v>
      </c>
      <c r="H156" s="136"/>
      <c r="T156" s="136"/>
      <c r="U156" s="136"/>
    </row>
    <row r="157" spans="1:21" s="29" customFormat="1" ht="27.75" customHeight="1">
      <c r="A157" s="31" t="s">
        <v>268</v>
      </c>
      <c r="B157" s="440"/>
      <c r="C157" s="66" t="s">
        <v>75</v>
      </c>
      <c r="D157" s="1" t="s">
        <v>682</v>
      </c>
      <c r="E157" s="36">
        <v>240</v>
      </c>
      <c r="F157" s="415">
        <f>350+55-50</f>
        <v>355</v>
      </c>
      <c r="H157" s="136"/>
      <c r="T157" s="136"/>
      <c r="U157" s="136"/>
    </row>
    <row r="158" spans="1:21" s="26" customFormat="1" ht="38.25">
      <c r="A158" s="25" t="s">
        <v>291</v>
      </c>
      <c r="B158" s="440"/>
      <c r="C158" s="20" t="s">
        <v>75</v>
      </c>
      <c r="D158" s="61" t="s">
        <v>681</v>
      </c>
      <c r="E158" s="61"/>
      <c r="F158" s="391">
        <f>F161</f>
        <v>10</v>
      </c>
      <c r="H158" s="138"/>
      <c r="P158" s="62"/>
      <c r="T158" s="138"/>
      <c r="U158" s="138"/>
    </row>
    <row r="159" spans="1:21" s="26" customFormat="1" ht="63.75">
      <c r="A159" s="25" t="s">
        <v>297</v>
      </c>
      <c r="B159" s="25"/>
      <c r="C159" s="65" t="s">
        <v>75</v>
      </c>
      <c r="D159" s="61" t="s">
        <v>678</v>
      </c>
      <c r="E159" s="61"/>
      <c r="F159" s="391">
        <f>F160</f>
        <v>10</v>
      </c>
      <c r="H159" s="138"/>
      <c r="P159" s="62"/>
      <c r="T159" s="138"/>
      <c r="U159" s="138"/>
    </row>
    <row r="160" spans="1:21" s="26" customFormat="1" ht="15.75" customHeight="1">
      <c r="A160" s="25" t="s">
        <v>677</v>
      </c>
      <c r="B160" s="493"/>
      <c r="C160" s="65" t="s">
        <v>75</v>
      </c>
      <c r="D160" s="61" t="s">
        <v>679</v>
      </c>
      <c r="E160" s="61"/>
      <c r="F160" s="391">
        <f>F161</f>
        <v>10</v>
      </c>
      <c r="H160" s="138"/>
      <c r="P160" s="62"/>
      <c r="T160" s="138"/>
      <c r="U160" s="138"/>
    </row>
    <row r="161" spans="1:21" s="29" customFormat="1" ht="25.5">
      <c r="A161" s="31" t="s">
        <v>292</v>
      </c>
      <c r="B161" s="493"/>
      <c r="C161" s="66" t="s">
        <v>75</v>
      </c>
      <c r="D161" s="1" t="s">
        <v>680</v>
      </c>
      <c r="E161" s="1"/>
      <c r="F161" s="415">
        <f>F162</f>
        <v>10</v>
      </c>
      <c r="H161" s="136"/>
      <c r="T161" s="136"/>
      <c r="U161" s="136"/>
    </row>
    <row r="162" spans="1:21" s="29" customFormat="1" ht="27.75" customHeight="1">
      <c r="A162" s="31" t="s">
        <v>268</v>
      </c>
      <c r="B162" s="440"/>
      <c r="C162" s="66" t="s">
        <v>75</v>
      </c>
      <c r="D162" s="1" t="s">
        <v>680</v>
      </c>
      <c r="E162" s="36">
        <v>240</v>
      </c>
      <c r="F162" s="415">
        <v>10</v>
      </c>
      <c r="H162" s="136"/>
      <c r="T162" s="136"/>
      <c r="U162" s="136"/>
    </row>
    <row r="163" spans="1:21" s="92" customFormat="1" ht="15">
      <c r="A163" s="124" t="s">
        <v>145</v>
      </c>
      <c r="B163" s="440"/>
      <c r="C163" s="91" t="s">
        <v>117</v>
      </c>
      <c r="D163" s="89"/>
      <c r="E163" s="89"/>
      <c r="F163" s="410">
        <f>F164+F200+F238</f>
        <v>43271.18857</v>
      </c>
      <c r="H163" s="143"/>
      <c r="P163" s="101"/>
      <c r="T163" s="143"/>
      <c r="U163" s="143"/>
    </row>
    <row r="164" spans="1:21" s="101" customFormat="1" ht="15">
      <c r="A164" s="124" t="s">
        <v>68</v>
      </c>
      <c r="B164" s="513"/>
      <c r="C164" s="91" t="s">
        <v>67</v>
      </c>
      <c r="D164" s="89"/>
      <c r="E164" s="89"/>
      <c r="F164" s="410">
        <f>F165+F174+F181</f>
        <v>18351.23198</v>
      </c>
      <c r="H164" s="135"/>
      <c r="T164" s="135"/>
      <c r="U164" s="135"/>
    </row>
    <row r="165" spans="1:21" s="29" customFormat="1" ht="25.5">
      <c r="A165" s="23" t="s">
        <v>147</v>
      </c>
      <c r="B165" s="513"/>
      <c r="C165" s="65" t="s">
        <v>67</v>
      </c>
      <c r="D165" s="40" t="s">
        <v>611</v>
      </c>
      <c r="E165" s="40"/>
      <c r="F165" s="412">
        <f>F166</f>
        <v>1820</v>
      </c>
      <c r="H165" s="136"/>
      <c r="R165" s="168"/>
      <c r="T165" s="136"/>
      <c r="U165" s="136"/>
    </row>
    <row r="166" spans="1:21" s="19" customFormat="1" ht="25.5">
      <c r="A166" s="25" t="s">
        <v>114</v>
      </c>
      <c r="B166" s="498"/>
      <c r="C166" s="65" t="s">
        <v>67</v>
      </c>
      <c r="D166" s="21" t="s">
        <v>610</v>
      </c>
      <c r="E166" s="21"/>
      <c r="F166" s="391">
        <f>F168+F170+F172</f>
        <v>1820</v>
      </c>
      <c r="H166" s="134"/>
      <c r="T166" s="134"/>
      <c r="U166" s="134"/>
    </row>
    <row r="167" spans="1:21" s="19" customFormat="1" ht="25.5">
      <c r="A167" s="25" t="s">
        <v>114</v>
      </c>
      <c r="B167" s="493"/>
      <c r="C167" s="65" t="s">
        <v>67</v>
      </c>
      <c r="D167" s="119" t="s">
        <v>609</v>
      </c>
      <c r="E167" s="21"/>
      <c r="F167" s="391">
        <f>F168+F170</f>
        <v>1820</v>
      </c>
      <c r="H167" s="134"/>
      <c r="T167" s="134"/>
      <c r="U167" s="134"/>
    </row>
    <row r="168" spans="1:6" ht="38.25">
      <c r="A168" s="87" t="s">
        <v>832</v>
      </c>
      <c r="B168" s="493"/>
      <c r="C168" s="66" t="s">
        <v>67</v>
      </c>
      <c r="D168" s="43" t="s">
        <v>675</v>
      </c>
      <c r="E168" s="54"/>
      <c r="F168" s="392">
        <f>F169</f>
        <v>920</v>
      </c>
    </row>
    <row r="169" spans="1:6" ht="27" customHeight="1">
      <c r="A169" s="31" t="s">
        <v>268</v>
      </c>
      <c r="B169" s="514"/>
      <c r="C169" s="66" t="s">
        <v>67</v>
      </c>
      <c r="D169" s="43" t="s">
        <v>675</v>
      </c>
      <c r="E169" s="36">
        <v>240</v>
      </c>
      <c r="F169" s="392">
        <v>920</v>
      </c>
    </row>
    <row r="170" spans="1:6" ht="25.5">
      <c r="A170" s="3" t="s">
        <v>444</v>
      </c>
      <c r="B170" s="440"/>
      <c r="C170" s="66" t="s">
        <v>67</v>
      </c>
      <c r="D170" s="43" t="s">
        <v>676</v>
      </c>
      <c r="E170" s="116"/>
      <c r="F170" s="392">
        <f>F171</f>
        <v>900</v>
      </c>
    </row>
    <row r="171" spans="1:21" s="29" customFormat="1" ht="27.75" customHeight="1">
      <c r="A171" s="31" t="s">
        <v>268</v>
      </c>
      <c r="B171" s="515"/>
      <c r="C171" s="66" t="s">
        <v>67</v>
      </c>
      <c r="D171" s="43" t="s">
        <v>676</v>
      </c>
      <c r="E171" s="36">
        <v>240</v>
      </c>
      <c r="F171" s="415">
        <v>900</v>
      </c>
      <c r="H171" s="136"/>
      <c r="T171" s="136"/>
      <c r="U171" s="136"/>
    </row>
    <row r="172" spans="1:6" ht="39" hidden="1">
      <c r="A172" s="3" t="s">
        <v>221</v>
      </c>
      <c r="B172" s="440"/>
      <c r="C172" s="66" t="s">
        <v>67</v>
      </c>
      <c r="D172" s="43" t="s">
        <v>219</v>
      </c>
      <c r="E172" s="116"/>
      <c r="F172" s="392">
        <f>F173</f>
        <v>0</v>
      </c>
    </row>
    <row r="173" spans="1:21" s="29" customFormat="1" ht="26.25" hidden="1">
      <c r="A173" s="3" t="s">
        <v>70</v>
      </c>
      <c r="B173" s="515"/>
      <c r="C173" s="66" t="s">
        <v>67</v>
      </c>
      <c r="D173" s="43" t="s">
        <v>219</v>
      </c>
      <c r="E173" s="1" t="s">
        <v>69</v>
      </c>
      <c r="F173" s="415"/>
      <c r="H173" s="136"/>
      <c r="T173" s="136"/>
      <c r="U173" s="136"/>
    </row>
    <row r="174" spans="1:21" s="59" customFormat="1" ht="38.25">
      <c r="A174" s="23" t="s">
        <v>860</v>
      </c>
      <c r="B174" s="515"/>
      <c r="C174" s="20" t="s">
        <v>67</v>
      </c>
      <c r="D174" s="21" t="s">
        <v>653</v>
      </c>
      <c r="E174" s="21"/>
      <c r="F174" s="391">
        <f>F175</f>
        <v>1265</v>
      </c>
      <c r="H174" s="141"/>
      <c r="P174" s="18"/>
      <c r="T174" s="141"/>
      <c r="U174" s="141"/>
    </row>
    <row r="175" spans="1:21" s="68" customFormat="1" ht="76.5">
      <c r="A175" s="108" t="s">
        <v>445</v>
      </c>
      <c r="B175" s="23"/>
      <c r="C175" s="20" t="s">
        <v>67</v>
      </c>
      <c r="D175" s="21" t="s">
        <v>674</v>
      </c>
      <c r="E175" s="21"/>
      <c r="F175" s="391">
        <f>F177</f>
        <v>1265</v>
      </c>
      <c r="H175" s="146"/>
      <c r="P175" s="19"/>
      <c r="T175" s="146"/>
      <c r="U175" s="146"/>
    </row>
    <row r="176" spans="1:21" s="68" customFormat="1" ht="25.5">
      <c r="A176" s="25" t="s">
        <v>672</v>
      </c>
      <c r="B176" s="108"/>
      <c r="C176" s="65" t="s">
        <v>67</v>
      </c>
      <c r="D176" s="119" t="s">
        <v>673</v>
      </c>
      <c r="E176" s="21"/>
      <c r="F176" s="391">
        <f>F177</f>
        <v>1265</v>
      </c>
      <c r="H176" s="146"/>
      <c r="P176" s="19"/>
      <c r="T176" s="146"/>
      <c r="U176" s="146"/>
    </row>
    <row r="177" spans="1:21" s="68" customFormat="1" ht="25.5">
      <c r="A177" s="30" t="s">
        <v>446</v>
      </c>
      <c r="B177" s="493"/>
      <c r="C177" s="66" t="s">
        <v>67</v>
      </c>
      <c r="D177" s="117" t="s">
        <v>671</v>
      </c>
      <c r="E177" s="1"/>
      <c r="F177" s="415">
        <f>F178</f>
        <v>1265</v>
      </c>
      <c r="H177" s="146"/>
      <c r="P177" s="19"/>
      <c r="T177" s="146"/>
      <c r="U177" s="146"/>
    </row>
    <row r="178" spans="1:21" s="67" customFormat="1" ht="15.75" customHeight="1">
      <c r="A178" s="31" t="s">
        <v>268</v>
      </c>
      <c r="B178" s="516"/>
      <c r="C178" s="66" t="s">
        <v>67</v>
      </c>
      <c r="D178" s="117" t="s">
        <v>671</v>
      </c>
      <c r="E178" s="44">
        <v>240</v>
      </c>
      <c r="F178" s="392">
        <f>375+350+210+180+50+100</f>
        <v>1265</v>
      </c>
      <c r="H178" s="147"/>
      <c r="P178" s="159"/>
      <c r="T178" s="147"/>
      <c r="U178" s="147"/>
    </row>
    <row r="179" spans="1:21" s="68" customFormat="1" ht="66" hidden="1">
      <c r="A179" s="30" t="s">
        <v>220</v>
      </c>
      <c r="B179" s="440"/>
      <c r="C179" s="66" t="s">
        <v>67</v>
      </c>
      <c r="D179" s="117" t="s">
        <v>196</v>
      </c>
      <c r="E179" s="1"/>
      <c r="F179" s="415">
        <f>F180</f>
        <v>0</v>
      </c>
      <c r="H179" s="146"/>
      <c r="P179" s="19"/>
      <c r="T179" s="146"/>
      <c r="U179" s="146"/>
    </row>
    <row r="180" spans="1:21" s="67" customFormat="1" ht="15.75" customHeight="1" hidden="1">
      <c r="A180" s="31" t="s">
        <v>268</v>
      </c>
      <c r="B180" s="516"/>
      <c r="C180" s="66" t="s">
        <v>67</v>
      </c>
      <c r="D180" s="117" t="s">
        <v>196</v>
      </c>
      <c r="E180" s="44">
        <v>240</v>
      </c>
      <c r="F180" s="392"/>
      <c r="H180" s="147"/>
      <c r="P180" s="159"/>
      <c r="T180" s="147"/>
      <c r="U180" s="147"/>
    </row>
    <row r="181" spans="1:21" s="63" customFormat="1" ht="51">
      <c r="A181" s="47" t="s">
        <v>193</v>
      </c>
      <c r="B181" s="440"/>
      <c r="C181" s="65" t="s">
        <v>67</v>
      </c>
      <c r="D181" s="48" t="s">
        <v>634</v>
      </c>
      <c r="E181" s="50"/>
      <c r="F181" s="417">
        <f>F182+F194</f>
        <v>15266.23198</v>
      </c>
      <c r="H181" s="140"/>
      <c r="P181" s="29"/>
      <c r="T181" s="140"/>
      <c r="U181" s="140"/>
    </row>
    <row r="182" spans="1:21" s="59" customFormat="1" ht="102">
      <c r="A182" s="47" t="s">
        <v>710</v>
      </c>
      <c r="B182" s="503"/>
      <c r="C182" s="65" t="s">
        <v>67</v>
      </c>
      <c r="D182" s="51" t="s">
        <v>670</v>
      </c>
      <c r="E182" s="53"/>
      <c r="F182" s="417">
        <f>F184+F186+F192</f>
        <v>14947.23198</v>
      </c>
      <c r="H182" s="141"/>
      <c r="P182" s="18"/>
      <c r="T182" s="141"/>
      <c r="U182" s="141"/>
    </row>
    <row r="183" spans="1:21" s="59" customFormat="1" ht="26.25" hidden="1">
      <c r="A183" s="25" t="s">
        <v>667</v>
      </c>
      <c r="B183" s="503"/>
      <c r="C183" s="65" t="s">
        <v>67</v>
      </c>
      <c r="D183" s="51" t="s">
        <v>668</v>
      </c>
      <c r="E183" s="383"/>
      <c r="F183" s="417">
        <f>F184</f>
        <v>0</v>
      </c>
      <c r="H183" s="141"/>
      <c r="I183" s="141"/>
      <c r="T183" s="141"/>
      <c r="U183" s="141"/>
    </row>
    <row r="184" spans="1:21" s="59" customFormat="1" ht="105" hidden="1">
      <c r="A184" s="52" t="s">
        <v>194</v>
      </c>
      <c r="B184" s="493"/>
      <c r="C184" s="66" t="s">
        <v>67</v>
      </c>
      <c r="D184" s="43" t="s">
        <v>735</v>
      </c>
      <c r="E184" s="53"/>
      <c r="F184" s="417">
        <f>F185</f>
        <v>0</v>
      </c>
      <c r="H184" s="141"/>
      <c r="P184" s="18"/>
      <c r="T184" s="141"/>
      <c r="U184" s="141"/>
    </row>
    <row r="185" spans="1:9" ht="13.5" hidden="1">
      <c r="A185" s="33" t="s">
        <v>274</v>
      </c>
      <c r="B185" s="517"/>
      <c r="C185" s="66" t="s">
        <v>67</v>
      </c>
      <c r="D185" s="43" t="s">
        <v>735</v>
      </c>
      <c r="E185" s="44">
        <v>410</v>
      </c>
      <c r="F185" s="392"/>
      <c r="I185" s="131"/>
    </row>
    <row r="186" spans="1:6" ht="38.25">
      <c r="A186" s="126" t="s">
        <v>41</v>
      </c>
      <c r="B186" s="500"/>
      <c r="C186" s="127" t="s">
        <v>67</v>
      </c>
      <c r="D186" s="128" t="s">
        <v>736</v>
      </c>
      <c r="E186" s="129"/>
      <c r="F186" s="418">
        <f>F187+F189</f>
        <v>2147.23198</v>
      </c>
    </row>
    <row r="187" spans="1:6" ht="118.5" hidden="1">
      <c r="A187" s="52" t="s">
        <v>222</v>
      </c>
      <c r="B187" s="518"/>
      <c r="C187" s="66" t="s">
        <v>67</v>
      </c>
      <c r="D187" s="43" t="s">
        <v>736</v>
      </c>
      <c r="E187" s="54"/>
      <c r="F187" s="392">
        <f>F188</f>
        <v>0</v>
      </c>
    </row>
    <row r="188" spans="1:9" ht="13.5" hidden="1">
      <c r="A188" s="33" t="s">
        <v>274</v>
      </c>
      <c r="B188" s="517"/>
      <c r="C188" s="66" t="s">
        <v>67</v>
      </c>
      <c r="D188" s="43" t="s">
        <v>736</v>
      </c>
      <c r="E188" s="44">
        <v>410</v>
      </c>
      <c r="F188" s="392"/>
      <c r="I188" s="131"/>
    </row>
    <row r="189" spans="1:10" ht="38.25">
      <c r="A189" s="52" t="s">
        <v>41</v>
      </c>
      <c r="B189" s="500"/>
      <c r="C189" s="66" t="s">
        <v>67</v>
      </c>
      <c r="D189" s="43" t="s">
        <v>748</v>
      </c>
      <c r="E189" s="54"/>
      <c r="F189" s="392">
        <f>F190</f>
        <v>2147.23198</v>
      </c>
      <c r="J189" s="150"/>
    </row>
    <row r="190" spans="1:9" ht="12.75">
      <c r="A190" s="33" t="s">
        <v>274</v>
      </c>
      <c r="B190" s="517"/>
      <c r="C190" s="66" t="s">
        <v>67</v>
      </c>
      <c r="D190" s="43" t="s">
        <v>748</v>
      </c>
      <c r="E190" s="44">
        <v>410</v>
      </c>
      <c r="F190" s="392">
        <v>2147.23198</v>
      </c>
      <c r="I190" s="131"/>
    </row>
    <row r="191" spans="1:21" s="59" customFormat="1" ht="26.25" hidden="1">
      <c r="A191" s="25" t="s">
        <v>667</v>
      </c>
      <c r="B191" s="500"/>
      <c r="C191" s="65" t="s">
        <v>67</v>
      </c>
      <c r="D191" s="51" t="s">
        <v>668</v>
      </c>
      <c r="E191" s="383"/>
      <c r="F191" s="417">
        <f>F192</f>
        <v>12800</v>
      </c>
      <c r="H191" s="141"/>
      <c r="I191" s="141"/>
      <c r="T191" s="141"/>
      <c r="U191" s="141"/>
    </row>
    <row r="192" spans="1:21" s="63" customFormat="1" ht="39" customHeight="1">
      <c r="A192" s="52" t="s">
        <v>447</v>
      </c>
      <c r="B192" s="493"/>
      <c r="C192" s="66" t="s">
        <v>67</v>
      </c>
      <c r="D192" s="43" t="s">
        <v>669</v>
      </c>
      <c r="E192" s="54"/>
      <c r="F192" s="392">
        <f>F193</f>
        <v>12800</v>
      </c>
      <c r="H192" s="140"/>
      <c r="P192" s="29"/>
      <c r="T192" s="140"/>
      <c r="U192" s="140"/>
    </row>
    <row r="193" spans="1:21" s="59" customFormat="1" ht="14.25" customHeight="1">
      <c r="A193" s="3" t="s">
        <v>273</v>
      </c>
      <c r="B193" s="517"/>
      <c r="C193" s="66" t="s">
        <v>67</v>
      </c>
      <c r="D193" s="43" t="s">
        <v>669</v>
      </c>
      <c r="E193" s="44">
        <v>410</v>
      </c>
      <c r="F193" s="392">
        <v>12800</v>
      </c>
      <c r="H193" s="141"/>
      <c r="I193" s="141"/>
      <c r="P193" s="18"/>
      <c r="T193" s="141"/>
      <c r="U193" s="141"/>
    </row>
    <row r="194" spans="1:21" s="59" customFormat="1" ht="76.5">
      <c r="A194" s="47" t="s">
        <v>448</v>
      </c>
      <c r="B194" s="515"/>
      <c r="C194" s="65" t="s">
        <v>67</v>
      </c>
      <c r="D194" s="51" t="s">
        <v>449</v>
      </c>
      <c r="E194" s="53"/>
      <c r="F194" s="417">
        <f>F196+F198</f>
        <v>319</v>
      </c>
      <c r="P194" s="18"/>
      <c r="T194" s="141"/>
      <c r="U194" s="141"/>
    </row>
    <row r="195" spans="1:21" s="59" customFormat="1" ht="38.25">
      <c r="A195" s="25" t="s">
        <v>854</v>
      </c>
      <c r="B195" s="503"/>
      <c r="C195" s="65" t="s">
        <v>67</v>
      </c>
      <c r="D195" s="21" t="s">
        <v>853</v>
      </c>
      <c r="E195" s="53"/>
      <c r="F195" s="417">
        <f>F196</f>
        <v>319</v>
      </c>
      <c r="T195" s="141"/>
      <c r="U195" s="141"/>
    </row>
    <row r="196" spans="1:21" s="59" customFormat="1" ht="38.25">
      <c r="A196" s="52" t="s">
        <v>450</v>
      </c>
      <c r="B196" s="517"/>
      <c r="C196" s="66" t="s">
        <v>67</v>
      </c>
      <c r="D196" s="1" t="s">
        <v>853</v>
      </c>
      <c r="E196" s="53"/>
      <c r="F196" s="417">
        <f>F197</f>
        <v>319</v>
      </c>
      <c r="P196" s="18"/>
      <c r="T196" s="141"/>
      <c r="U196" s="141"/>
    </row>
    <row r="197" spans="1:8" ht="15" customHeight="1">
      <c r="A197" s="3" t="s">
        <v>273</v>
      </c>
      <c r="B197" s="515"/>
      <c r="C197" s="66" t="s">
        <v>67</v>
      </c>
      <c r="D197" s="1" t="s">
        <v>853</v>
      </c>
      <c r="E197" s="44">
        <v>410</v>
      </c>
      <c r="F197" s="392">
        <v>319</v>
      </c>
      <c r="H197" s="18"/>
    </row>
    <row r="198" spans="1:21" s="59" customFormat="1" ht="39" hidden="1">
      <c r="A198" s="52" t="s">
        <v>252</v>
      </c>
      <c r="B198" s="517"/>
      <c r="C198" s="66" t="s">
        <v>67</v>
      </c>
      <c r="D198" s="43" t="s">
        <v>251</v>
      </c>
      <c r="E198" s="53"/>
      <c r="F198" s="417">
        <f>F199</f>
        <v>0</v>
      </c>
      <c r="P198" s="18"/>
      <c r="T198" s="141"/>
      <c r="U198" s="141"/>
    </row>
    <row r="199" spans="1:8" ht="26.25" hidden="1">
      <c r="A199" s="3" t="s">
        <v>70</v>
      </c>
      <c r="B199" s="515"/>
      <c r="C199" s="66" t="s">
        <v>67</v>
      </c>
      <c r="D199" s="43" t="s">
        <v>251</v>
      </c>
      <c r="E199" s="44">
        <v>414</v>
      </c>
      <c r="F199" s="392">
        <v>0</v>
      </c>
      <c r="H199" s="18"/>
    </row>
    <row r="200" spans="1:21" s="102" customFormat="1" ht="15">
      <c r="A200" s="124" t="s">
        <v>105</v>
      </c>
      <c r="B200" s="513"/>
      <c r="C200" s="91" t="s">
        <v>104</v>
      </c>
      <c r="D200" s="89"/>
      <c r="E200" s="89"/>
      <c r="F200" s="410">
        <f>F201+F214</f>
        <v>3045.38659</v>
      </c>
      <c r="H200" s="148"/>
      <c r="I200" s="149"/>
      <c r="T200" s="148"/>
      <c r="U200" s="148"/>
    </row>
    <row r="201" spans="1:6" ht="25.5">
      <c r="A201" s="23" t="s">
        <v>147</v>
      </c>
      <c r="B201" s="498"/>
      <c r="C201" s="65" t="s">
        <v>104</v>
      </c>
      <c r="D201" s="40" t="s">
        <v>611</v>
      </c>
      <c r="E201" s="40"/>
      <c r="F201" s="412">
        <f>F202</f>
        <v>2269.95</v>
      </c>
    </row>
    <row r="202" spans="1:6" ht="25.5">
      <c r="A202" s="25" t="s">
        <v>114</v>
      </c>
      <c r="B202" s="493"/>
      <c r="C202" s="65" t="s">
        <v>104</v>
      </c>
      <c r="D202" s="21" t="s">
        <v>610</v>
      </c>
      <c r="E202" s="21"/>
      <c r="F202" s="391">
        <f>F206+F208+F210+F203+F212</f>
        <v>2269.95</v>
      </c>
    </row>
    <row r="203" spans="1:6" ht="26.25" hidden="1">
      <c r="A203" s="87" t="s">
        <v>261</v>
      </c>
      <c r="B203" s="514"/>
      <c r="C203" s="66" t="s">
        <v>104</v>
      </c>
      <c r="D203" s="43" t="s">
        <v>195</v>
      </c>
      <c r="E203" s="54"/>
      <c r="F203" s="392">
        <f>F204</f>
        <v>0</v>
      </c>
    </row>
    <row r="204" spans="1:6" ht="31.5" customHeight="1" hidden="1">
      <c r="A204" s="31" t="s">
        <v>268</v>
      </c>
      <c r="B204" s="440"/>
      <c r="C204" s="66" t="s">
        <v>104</v>
      </c>
      <c r="D204" s="43" t="s">
        <v>195</v>
      </c>
      <c r="E204" s="36">
        <v>240</v>
      </c>
      <c r="F204" s="392"/>
    </row>
    <row r="205" spans="1:6" ht="14.25" customHeight="1">
      <c r="A205" s="25" t="s">
        <v>114</v>
      </c>
      <c r="B205" s="493"/>
      <c r="C205" s="65" t="s">
        <v>104</v>
      </c>
      <c r="D205" s="51" t="s">
        <v>609</v>
      </c>
      <c r="E205" s="36"/>
      <c r="F205" s="392">
        <f>F206+F208</f>
        <v>2269.95</v>
      </c>
    </row>
    <row r="206" spans="1:9" ht="12.75">
      <c r="A206" s="3" t="s">
        <v>451</v>
      </c>
      <c r="B206" s="515"/>
      <c r="C206" s="66" t="s">
        <v>104</v>
      </c>
      <c r="D206" s="43" t="s">
        <v>665</v>
      </c>
      <c r="E206" s="44"/>
      <c r="F206" s="392">
        <f>F207</f>
        <v>1000</v>
      </c>
      <c r="I206" s="112"/>
    </row>
    <row r="207" spans="1:6" ht="25.5">
      <c r="A207" s="31" t="s">
        <v>77</v>
      </c>
      <c r="B207" s="440"/>
      <c r="C207" s="66" t="s">
        <v>104</v>
      </c>
      <c r="D207" s="43" t="s">
        <v>665</v>
      </c>
      <c r="E207" s="44">
        <v>810</v>
      </c>
      <c r="F207" s="392">
        <f>1100-100</f>
        <v>1000</v>
      </c>
    </row>
    <row r="208" spans="1:21" s="67" customFormat="1" ht="25.5">
      <c r="A208" s="156" t="s">
        <v>452</v>
      </c>
      <c r="B208" s="156"/>
      <c r="C208" s="28" t="s">
        <v>104</v>
      </c>
      <c r="D208" s="1" t="s">
        <v>666</v>
      </c>
      <c r="E208" s="116"/>
      <c r="F208" s="392">
        <f>F209</f>
        <v>1269.95</v>
      </c>
      <c r="P208" s="159"/>
      <c r="R208" s="169"/>
      <c r="T208" s="147"/>
      <c r="U208" s="147"/>
    </row>
    <row r="209" spans="1:21" s="67" customFormat="1" ht="29.25" customHeight="1">
      <c r="A209" s="31" t="s">
        <v>268</v>
      </c>
      <c r="B209" s="31"/>
      <c r="C209" s="28" t="s">
        <v>104</v>
      </c>
      <c r="D209" s="1" t="s">
        <v>666</v>
      </c>
      <c r="E209" s="36">
        <v>240</v>
      </c>
      <c r="F209" s="392">
        <v>1269.95</v>
      </c>
      <c r="P209" s="159"/>
      <c r="T209" s="147"/>
      <c r="U209" s="147"/>
    </row>
    <row r="210" spans="1:21" s="67" customFormat="1" ht="26.25" hidden="1">
      <c r="A210" s="156" t="s">
        <v>255</v>
      </c>
      <c r="B210" s="156"/>
      <c r="C210" s="28" t="s">
        <v>104</v>
      </c>
      <c r="D210" s="1" t="s">
        <v>256</v>
      </c>
      <c r="E210" s="116"/>
      <c r="F210" s="392">
        <f>F211</f>
        <v>0</v>
      </c>
      <c r="P210" s="159"/>
      <c r="T210" s="147"/>
      <c r="U210" s="147"/>
    </row>
    <row r="211" spans="1:21" s="67" customFormat="1" ht="26.25" hidden="1">
      <c r="A211" s="33" t="s">
        <v>81</v>
      </c>
      <c r="B211" s="33"/>
      <c r="C211" s="28" t="s">
        <v>104</v>
      </c>
      <c r="D211" s="1" t="s">
        <v>256</v>
      </c>
      <c r="E211" s="116">
        <v>244</v>
      </c>
      <c r="F211" s="392"/>
      <c r="P211" s="159"/>
      <c r="T211" s="147"/>
      <c r="U211" s="147"/>
    </row>
    <row r="212" spans="1:21" s="67" customFormat="1" ht="13.5" hidden="1">
      <c r="A212" s="33" t="s">
        <v>597</v>
      </c>
      <c r="B212" s="33"/>
      <c r="C212" s="28" t="s">
        <v>104</v>
      </c>
      <c r="D212" s="1" t="s">
        <v>594</v>
      </c>
      <c r="E212" s="116"/>
      <c r="F212" s="392">
        <f>F213</f>
        <v>0</v>
      </c>
      <c r="P212" s="159"/>
      <c r="T212" s="147"/>
      <c r="U212" s="147"/>
    </row>
    <row r="213" spans="1:21" s="67" customFormat="1" ht="39" hidden="1">
      <c r="A213" s="31" t="s">
        <v>268</v>
      </c>
      <c r="B213" s="31"/>
      <c r="C213" s="28" t="s">
        <v>104</v>
      </c>
      <c r="D213" s="1" t="s">
        <v>594</v>
      </c>
      <c r="E213" s="116">
        <v>240</v>
      </c>
      <c r="F213" s="392"/>
      <c r="P213" s="159"/>
      <c r="T213" s="147"/>
      <c r="U213" s="147"/>
    </row>
    <row r="214" spans="1:21" s="59" customFormat="1" ht="38.25">
      <c r="A214" s="23" t="s">
        <v>860</v>
      </c>
      <c r="B214" s="23"/>
      <c r="C214" s="20" t="s">
        <v>104</v>
      </c>
      <c r="D214" s="21" t="s">
        <v>653</v>
      </c>
      <c r="E214" s="21"/>
      <c r="F214" s="391">
        <f>F215+F221+F233</f>
        <v>775.43659</v>
      </c>
      <c r="H214" s="141"/>
      <c r="P214" s="18"/>
      <c r="T214" s="141"/>
      <c r="U214" s="141"/>
    </row>
    <row r="215" spans="1:21" s="59" customFormat="1" ht="76.5">
      <c r="A215" s="25" t="s">
        <v>863</v>
      </c>
      <c r="B215" s="25"/>
      <c r="C215" s="20" t="s">
        <v>104</v>
      </c>
      <c r="D215" s="21" t="s">
        <v>809</v>
      </c>
      <c r="E215" s="21"/>
      <c r="F215" s="391">
        <f>F216</f>
        <v>210</v>
      </c>
      <c r="H215" s="141"/>
      <c r="P215" s="18"/>
      <c r="T215" s="141"/>
      <c r="U215" s="141"/>
    </row>
    <row r="216" spans="1:6" ht="25.5">
      <c r="A216" s="27" t="s">
        <v>864</v>
      </c>
      <c r="B216" s="27"/>
      <c r="C216" s="28" t="s">
        <v>104</v>
      </c>
      <c r="D216" s="1" t="s">
        <v>808</v>
      </c>
      <c r="E216" s="1"/>
      <c r="F216" s="415">
        <f>F217+F218+F219</f>
        <v>210</v>
      </c>
    </row>
    <row r="217" spans="1:21" s="19" customFormat="1" ht="29.25" customHeight="1">
      <c r="A217" s="31" t="s">
        <v>268</v>
      </c>
      <c r="B217" s="31"/>
      <c r="C217" s="28" t="s">
        <v>104</v>
      </c>
      <c r="D217" s="1" t="s">
        <v>808</v>
      </c>
      <c r="E217" s="36">
        <v>240</v>
      </c>
      <c r="F217" s="415">
        <f>450-240</f>
        <v>210</v>
      </c>
      <c r="H217" s="134"/>
      <c r="T217" s="134"/>
      <c r="U217" s="134"/>
    </row>
    <row r="218" spans="1:21" s="67" customFormat="1" ht="26.25" hidden="1">
      <c r="A218" s="31" t="s">
        <v>77</v>
      </c>
      <c r="B218" s="31"/>
      <c r="C218" s="28" t="s">
        <v>104</v>
      </c>
      <c r="D218" s="1" t="s">
        <v>808</v>
      </c>
      <c r="E218" s="44">
        <v>810</v>
      </c>
      <c r="F218" s="392"/>
      <c r="P218" s="159"/>
      <c r="T218" s="147"/>
      <c r="U218" s="147"/>
    </row>
    <row r="219" spans="1:21" s="68" customFormat="1" ht="78.75" hidden="1">
      <c r="A219" s="30" t="s">
        <v>259</v>
      </c>
      <c r="B219" s="30"/>
      <c r="C219" s="28" t="s">
        <v>104</v>
      </c>
      <c r="D219" s="1" t="s">
        <v>595</v>
      </c>
      <c r="E219" s="1"/>
      <c r="F219" s="415">
        <f>F220</f>
        <v>0</v>
      </c>
      <c r="P219" s="19"/>
      <c r="T219" s="146"/>
      <c r="U219" s="146"/>
    </row>
    <row r="220" spans="1:21" s="67" customFormat="1" ht="26.25" hidden="1">
      <c r="A220" s="31" t="s">
        <v>77</v>
      </c>
      <c r="B220" s="31"/>
      <c r="C220" s="28" t="s">
        <v>104</v>
      </c>
      <c r="D220" s="1" t="s">
        <v>595</v>
      </c>
      <c r="E220" s="44">
        <v>810</v>
      </c>
      <c r="F220" s="392"/>
      <c r="P220" s="159"/>
      <c r="T220" s="147"/>
      <c r="U220" s="147"/>
    </row>
    <row r="221" spans="1:21" s="68" customFormat="1" ht="78.75" hidden="1">
      <c r="A221" s="25" t="s">
        <v>658</v>
      </c>
      <c r="B221" s="25"/>
      <c r="C221" s="20" t="s">
        <v>104</v>
      </c>
      <c r="D221" s="21" t="s">
        <v>664</v>
      </c>
      <c r="E221" s="21"/>
      <c r="F221" s="391">
        <f>F223+F228+F226+F230</f>
        <v>0</v>
      </c>
      <c r="H221" s="146"/>
      <c r="P221" s="19"/>
      <c r="T221" s="146"/>
      <c r="U221" s="146"/>
    </row>
    <row r="222" spans="1:21" s="68" customFormat="1" ht="26.25" hidden="1">
      <c r="A222" s="25" t="s">
        <v>660</v>
      </c>
      <c r="B222" s="25"/>
      <c r="C222" s="20" t="s">
        <v>104</v>
      </c>
      <c r="D222" s="21" t="s">
        <v>661</v>
      </c>
      <c r="E222" s="21"/>
      <c r="F222" s="391">
        <f>F223+F230+F226+F228</f>
        <v>0</v>
      </c>
      <c r="H222" s="146"/>
      <c r="P222" s="19"/>
      <c r="T222" s="146"/>
      <c r="U222" s="146"/>
    </row>
    <row r="223" spans="1:21" s="68" customFormat="1" ht="78.75" hidden="1">
      <c r="A223" s="30" t="s">
        <v>659</v>
      </c>
      <c r="B223" s="30"/>
      <c r="C223" s="28" t="s">
        <v>104</v>
      </c>
      <c r="D223" s="1" t="s">
        <v>662</v>
      </c>
      <c r="E223" s="1"/>
      <c r="F223" s="415">
        <f>F224+F225</f>
        <v>0</v>
      </c>
      <c r="H223" s="146"/>
      <c r="P223" s="19"/>
      <c r="T223" s="146"/>
      <c r="U223" s="146"/>
    </row>
    <row r="224" spans="1:21" s="67" customFormat="1" ht="26.25" hidden="1">
      <c r="A224" s="31" t="s">
        <v>77</v>
      </c>
      <c r="B224" s="31"/>
      <c r="C224" s="28" t="s">
        <v>104</v>
      </c>
      <c r="D224" s="1" t="s">
        <v>198</v>
      </c>
      <c r="E224" s="44">
        <v>810</v>
      </c>
      <c r="F224" s="392"/>
      <c r="P224" s="159"/>
      <c r="T224" s="147"/>
      <c r="U224" s="147"/>
    </row>
    <row r="225" spans="1:6" ht="31.5" customHeight="1" hidden="1">
      <c r="A225" s="31" t="s">
        <v>268</v>
      </c>
      <c r="B225" s="31"/>
      <c r="C225" s="28" t="s">
        <v>104</v>
      </c>
      <c r="D225" s="1" t="s">
        <v>662</v>
      </c>
      <c r="E225" s="36">
        <v>240</v>
      </c>
      <c r="F225" s="415">
        <f>2000-1740-260</f>
        <v>0</v>
      </c>
    </row>
    <row r="226" spans="1:6" ht="18" customHeight="1" hidden="1">
      <c r="A226" s="31" t="s">
        <v>818</v>
      </c>
      <c r="B226" s="31"/>
      <c r="C226" s="28" t="s">
        <v>104</v>
      </c>
      <c r="D226" s="1" t="s">
        <v>819</v>
      </c>
      <c r="E226" s="36"/>
      <c r="F226" s="415">
        <f>F227</f>
        <v>0</v>
      </c>
    </row>
    <row r="227" spans="1:6" ht="15.75" customHeight="1" hidden="1">
      <c r="A227" s="31" t="s">
        <v>268</v>
      </c>
      <c r="B227" s="31"/>
      <c r="C227" s="28" t="s">
        <v>104</v>
      </c>
      <c r="D227" s="1" t="s">
        <v>819</v>
      </c>
      <c r="E227" s="36">
        <v>240</v>
      </c>
      <c r="F227" s="415"/>
    </row>
    <row r="228" spans="1:21" s="68" customFormat="1" ht="13.5" hidden="1">
      <c r="A228" s="31" t="s">
        <v>818</v>
      </c>
      <c r="B228" s="31"/>
      <c r="C228" s="28" t="s">
        <v>104</v>
      </c>
      <c r="D228" s="1" t="s">
        <v>820</v>
      </c>
      <c r="E228" s="1"/>
      <c r="F228" s="415">
        <f>F229</f>
        <v>0</v>
      </c>
      <c r="P228" s="19"/>
      <c r="T228" s="146"/>
      <c r="U228" s="146"/>
    </row>
    <row r="229" spans="1:21" s="67" customFormat="1" ht="39" hidden="1">
      <c r="A229" s="31" t="s">
        <v>268</v>
      </c>
      <c r="B229" s="31"/>
      <c r="C229" s="28" t="s">
        <v>104</v>
      </c>
      <c r="D229" s="1" t="s">
        <v>820</v>
      </c>
      <c r="E229" s="44">
        <v>240</v>
      </c>
      <c r="F229" s="392"/>
      <c r="P229" s="159"/>
      <c r="T229" s="147"/>
      <c r="U229" s="147"/>
    </row>
    <row r="230" spans="1:6" ht="33" customHeight="1" hidden="1">
      <c r="A230" s="31" t="s">
        <v>298</v>
      </c>
      <c r="B230" s="31"/>
      <c r="C230" s="28" t="s">
        <v>104</v>
      </c>
      <c r="D230" s="1" t="s">
        <v>663</v>
      </c>
      <c r="E230" s="36"/>
      <c r="F230" s="415">
        <f>F231+F232</f>
        <v>0</v>
      </c>
    </row>
    <row r="231" spans="1:6" ht="30" customHeight="1" hidden="1">
      <c r="A231" s="31" t="s">
        <v>268</v>
      </c>
      <c r="B231" s="31"/>
      <c r="C231" s="28" t="s">
        <v>104</v>
      </c>
      <c r="D231" s="1" t="s">
        <v>663</v>
      </c>
      <c r="E231" s="36">
        <v>240</v>
      </c>
      <c r="F231" s="415"/>
    </row>
    <row r="232" spans="1:6" ht="20.25" customHeight="1" hidden="1">
      <c r="A232" s="33" t="s">
        <v>274</v>
      </c>
      <c r="B232" s="33"/>
      <c r="C232" s="28" t="s">
        <v>104</v>
      </c>
      <c r="D232" s="1" t="s">
        <v>293</v>
      </c>
      <c r="E232" s="38">
        <v>410</v>
      </c>
      <c r="F232" s="415"/>
    </row>
    <row r="233" spans="1:21" s="68" customFormat="1" ht="76.5">
      <c r="A233" s="108" t="s">
        <v>654</v>
      </c>
      <c r="B233" s="108"/>
      <c r="C233" s="20" t="s">
        <v>104</v>
      </c>
      <c r="D233" s="21" t="s">
        <v>657</v>
      </c>
      <c r="E233" s="21"/>
      <c r="F233" s="391">
        <f>F235</f>
        <v>565.43659</v>
      </c>
      <c r="H233" s="146"/>
      <c r="P233" s="19"/>
      <c r="T233" s="146"/>
      <c r="U233" s="146"/>
    </row>
    <row r="234" spans="1:21" s="68" customFormat="1" ht="25.5">
      <c r="A234" s="25" t="s">
        <v>647</v>
      </c>
      <c r="B234" s="493"/>
      <c r="C234" s="65" t="s">
        <v>104</v>
      </c>
      <c r="D234" s="119" t="s">
        <v>655</v>
      </c>
      <c r="E234" s="21"/>
      <c r="F234" s="391">
        <f>F235</f>
        <v>565.43659</v>
      </c>
      <c r="H234" s="146"/>
      <c r="P234" s="19"/>
      <c r="T234" s="146"/>
      <c r="U234" s="146"/>
    </row>
    <row r="235" spans="1:21" s="68" customFormat="1" ht="20.25" customHeight="1">
      <c r="A235" s="30" t="s">
        <v>453</v>
      </c>
      <c r="B235" s="516"/>
      <c r="C235" s="66" t="s">
        <v>104</v>
      </c>
      <c r="D235" s="117" t="s">
        <v>656</v>
      </c>
      <c r="E235" s="1"/>
      <c r="F235" s="415">
        <f>F236+F237</f>
        <v>565.43659</v>
      </c>
      <c r="H235" s="146"/>
      <c r="P235" s="19"/>
      <c r="T235" s="146"/>
      <c r="U235" s="146"/>
    </row>
    <row r="236" spans="1:21" s="67" customFormat="1" ht="25.5">
      <c r="A236" s="33" t="s">
        <v>81</v>
      </c>
      <c r="B236" s="500"/>
      <c r="C236" s="66" t="s">
        <v>104</v>
      </c>
      <c r="D236" s="117" t="s">
        <v>656</v>
      </c>
      <c r="E236" s="36">
        <v>240</v>
      </c>
      <c r="F236" s="392">
        <f>540+13.78383+11.65276</f>
        <v>565.43659</v>
      </c>
      <c r="H236" s="147"/>
      <c r="P236" s="159"/>
      <c r="T236" s="147"/>
      <c r="U236" s="147"/>
    </row>
    <row r="237" spans="1:21" s="67" customFormat="1" ht="13.5" hidden="1">
      <c r="A237" s="33" t="s">
        <v>274</v>
      </c>
      <c r="B237" s="500"/>
      <c r="C237" s="66" t="s">
        <v>104</v>
      </c>
      <c r="D237" s="117" t="s">
        <v>213</v>
      </c>
      <c r="E237" s="44">
        <v>410</v>
      </c>
      <c r="F237" s="392">
        <f>747-747</f>
        <v>0</v>
      </c>
      <c r="P237" s="159"/>
      <c r="T237" s="147"/>
      <c r="U237" s="147"/>
    </row>
    <row r="238" spans="1:21" s="103" customFormat="1" ht="15">
      <c r="A238" s="100" t="s">
        <v>136</v>
      </c>
      <c r="B238" s="519"/>
      <c r="C238" s="91" t="s">
        <v>137</v>
      </c>
      <c r="D238" s="89"/>
      <c r="E238" s="89"/>
      <c r="F238" s="412">
        <f>F239+F266+F295</f>
        <v>21874.569999999996</v>
      </c>
      <c r="P238" s="160"/>
      <c r="T238" s="430"/>
      <c r="U238" s="430"/>
    </row>
    <row r="239" spans="1:6" ht="25.5">
      <c r="A239" s="23" t="s">
        <v>147</v>
      </c>
      <c r="B239" s="498"/>
      <c r="C239" s="65" t="s">
        <v>137</v>
      </c>
      <c r="D239" s="51" t="s">
        <v>611</v>
      </c>
      <c r="E239" s="54"/>
      <c r="F239" s="417">
        <f>F240</f>
        <v>4150</v>
      </c>
    </row>
    <row r="240" spans="1:6" ht="25.5">
      <c r="A240" s="25" t="s">
        <v>114</v>
      </c>
      <c r="B240" s="493"/>
      <c r="C240" s="65" t="s">
        <v>137</v>
      </c>
      <c r="D240" s="21" t="s">
        <v>609</v>
      </c>
      <c r="E240" s="21"/>
      <c r="F240" s="391">
        <f>F241+F249+F251+F253+F257+F255+F259+F246</f>
        <v>4150</v>
      </c>
    </row>
    <row r="241" spans="1:21" s="19" customFormat="1" ht="26.25" hidden="1">
      <c r="A241" s="46" t="s">
        <v>149</v>
      </c>
      <c r="B241" s="46"/>
      <c r="C241" s="37" t="s">
        <v>137</v>
      </c>
      <c r="D241" s="36" t="s">
        <v>112</v>
      </c>
      <c r="E241" s="36"/>
      <c r="F241" s="413">
        <f>F242+F243+F244+F245</f>
        <v>0</v>
      </c>
      <c r="H241" s="134"/>
      <c r="T241" s="134"/>
      <c r="U241" s="134"/>
    </row>
    <row r="242" spans="1:21" s="64" customFormat="1" ht="18.75" customHeight="1" hidden="1">
      <c r="A242" s="162" t="s">
        <v>271</v>
      </c>
      <c r="B242" s="162"/>
      <c r="C242" s="37" t="s">
        <v>137</v>
      </c>
      <c r="D242" s="36" t="s">
        <v>112</v>
      </c>
      <c r="E242" s="36">
        <v>110</v>
      </c>
      <c r="F242" s="413"/>
      <c r="H242" s="142"/>
      <c r="T242" s="142"/>
      <c r="U242" s="142"/>
    </row>
    <row r="243" spans="1:21" s="26" customFormat="1" ht="27" hidden="1">
      <c r="A243" s="33" t="s">
        <v>150</v>
      </c>
      <c r="B243" s="33"/>
      <c r="C243" s="37" t="s">
        <v>137</v>
      </c>
      <c r="D243" s="36" t="s">
        <v>112</v>
      </c>
      <c r="E243" s="36">
        <v>112</v>
      </c>
      <c r="F243" s="413">
        <v>0</v>
      </c>
      <c r="H243" s="138"/>
      <c r="P243" s="62"/>
      <c r="T243" s="138"/>
      <c r="U243" s="138"/>
    </row>
    <row r="244" spans="1:21" s="29" customFormat="1" ht="27" customHeight="1" hidden="1">
      <c r="A244" s="31" t="s">
        <v>268</v>
      </c>
      <c r="B244" s="31"/>
      <c r="C244" s="37" t="s">
        <v>137</v>
      </c>
      <c r="D244" s="36" t="s">
        <v>112</v>
      </c>
      <c r="E244" s="36">
        <v>240</v>
      </c>
      <c r="F244" s="413"/>
      <c r="H244" s="136"/>
      <c r="T244" s="136"/>
      <c r="U244" s="136"/>
    </row>
    <row r="245" spans="1:21" s="29" customFormat="1" ht="18.75" customHeight="1" hidden="1">
      <c r="A245" s="162" t="s">
        <v>272</v>
      </c>
      <c r="B245" s="162"/>
      <c r="C245" s="37" t="s">
        <v>137</v>
      </c>
      <c r="D245" s="36" t="s">
        <v>112</v>
      </c>
      <c r="E245" s="36">
        <v>850</v>
      </c>
      <c r="F245" s="413"/>
      <c r="H245" s="136"/>
      <c r="T245" s="136"/>
      <c r="U245" s="136"/>
    </row>
    <row r="246" spans="1:21" s="19" customFormat="1" ht="26.25" hidden="1">
      <c r="A246" s="46" t="s">
        <v>306</v>
      </c>
      <c r="B246" s="46"/>
      <c r="C246" s="37" t="s">
        <v>137</v>
      </c>
      <c r="D246" s="36" t="s">
        <v>305</v>
      </c>
      <c r="E246" s="36"/>
      <c r="F246" s="413">
        <f>F247</f>
        <v>0</v>
      </c>
      <c r="H246" s="134"/>
      <c r="T246" s="134"/>
      <c r="U246" s="134"/>
    </row>
    <row r="247" spans="1:21" s="64" customFormat="1" ht="18.75" customHeight="1" hidden="1">
      <c r="A247" s="3" t="s">
        <v>277</v>
      </c>
      <c r="B247" s="3"/>
      <c r="C247" s="37" t="s">
        <v>137</v>
      </c>
      <c r="D247" s="36" t="s">
        <v>305</v>
      </c>
      <c r="E247" s="36">
        <v>610</v>
      </c>
      <c r="F247" s="413">
        <v>0</v>
      </c>
      <c r="H247" s="142"/>
      <c r="T247" s="142"/>
      <c r="U247" s="142"/>
    </row>
    <row r="248" spans="1:21" s="64" customFormat="1" ht="12.75" customHeight="1">
      <c r="A248" s="25" t="s">
        <v>114</v>
      </c>
      <c r="B248" s="493"/>
      <c r="C248" s="382" t="s">
        <v>137</v>
      </c>
      <c r="D248" s="380" t="s">
        <v>609</v>
      </c>
      <c r="E248" s="36"/>
      <c r="F248" s="413">
        <f>F249+F251+F253</f>
        <v>4150</v>
      </c>
      <c r="H248" s="142"/>
      <c r="T248" s="142"/>
      <c r="U248" s="142"/>
    </row>
    <row r="249" spans="1:6" ht="12.75">
      <c r="A249" s="46" t="s">
        <v>485</v>
      </c>
      <c r="B249" s="520"/>
      <c r="C249" s="66" t="s">
        <v>137</v>
      </c>
      <c r="D249" s="43" t="s">
        <v>644</v>
      </c>
      <c r="E249" s="44"/>
      <c r="F249" s="392">
        <f>F250</f>
        <v>3800</v>
      </c>
    </row>
    <row r="250" spans="1:20" ht="29.25" customHeight="1">
      <c r="A250" s="31" t="s">
        <v>268</v>
      </c>
      <c r="B250" s="440"/>
      <c r="C250" s="66" t="s">
        <v>137</v>
      </c>
      <c r="D250" s="43" t="s">
        <v>644</v>
      </c>
      <c r="E250" s="36">
        <v>240</v>
      </c>
      <c r="F250" s="392">
        <f>3500+500-200</f>
        <v>3800</v>
      </c>
      <c r="T250" s="131" t="s">
        <v>830</v>
      </c>
    </row>
    <row r="251" spans="1:21" s="67" customFormat="1" ht="12.75">
      <c r="A251" s="42" t="s">
        <v>486</v>
      </c>
      <c r="B251" s="511"/>
      <c r="C251" s="66" t="s">
        <v>137</v>
      </c>
      <c r="D251" s="43" t="s">
        <v>645</v>
      </c>
      <c r="E251" s="44"/>
      <c r="F251" s="392">
        <f>F252</f>
        <v>50</v>
      </c>
      <c r="H251" s="147"/>
      <c r="P251" s="159"/>
      <c r="T251" s="147"/>
      <c r="U251" s="147"/>
    </row>
    <row r="252" spans="1:21" s="62" customFormat="1" ht="28.5" customHeight="1">
      <c r="A252" s="31" t="s">
        <v>268</v>
      </c>
      <c r="B252" s="440"/>
      <c r="C252" s="66" t="s">
        <v>137</v>
      </c>
      <c r="D252" s="43" t="s">
        <v>645</v>
      </c>
      <c r="E252" s="36">
        <v>240</v>
      </c>
      <c r="F252" s="392">
        <v>50</v>
      </c>
      <c r="H252" s="145"/>
      <c r="T252" s="145"/>
      <c r="U252" s="145"/>
    </row>
    <row r="253" spans="1:21" s="29" customFormat="1" ht="12.75">
      <c r="A253" s="3" t="s">
        <v>454</v>
      </c>
      <c r="B253" s="515"/>
      <c r="C253" s="66" t="s">
        <v>137</v>
      </c>
      <c r="D253" s="43" t="s">
        <v>646</v>
      </c>
      <c r="E253" s="44"/>
      <c r="F253" s="392">
        <f>F254</f>
        <v>300</v>
      </c>
      <c r="H253" s="136"/>
      <c r="T253" s="136"/>
      <c r="U253" s="136"/>
    </row>
    <row r="254" spans="1:21" s="29" customFormat="1" ht="29.25" customHeight="1">
      <c r="A254" s="31" t="s">
        <v>268</v>
      </c>
      <c r="B254" s="440"/>
      <c r="C254" s="66" t="s">
        <v>137</v>
      </c>
      <c r="D254" s="43" t="s">
        <v>646</v>
      </c>
      <c r="E254" s="36">
        <v>240</v>
      </c>
      <c r="F254" s="392">
        <v>300</v>
      </c>
      <c r="H254" s="136"/>
      <c r="T254" s="136"/>
      <c r="U254" s="136"/>
    </row>
    <row r="255" spans="1:21" s="29" customFormat="1" ht="39" hidden="1">
      <c r="A255" s="31" t="s">
        <v>260</v>
      </c>
      <c r="B255" s="440"/>
      <c r="C255" s="66" t="s">
        <v>137</v>
      </c>
      <c r="D255" s="43" t="s">
        <v>253</v>
      </c>
      <c r="E255" s="44"/>
      <c r="F255" s="392">
        <f>F256</f>
        <v>0</v>
      </c>
      <c r="T255" s="136"/>
      <c r="U255" s="136"/>
    </row>
    <row r="256" spans="1:21" s="29" customFormat="1" ht="27" hidden="1">
      <c r="A256" s="33" t="s">
        <v>81</v>
      </c>
      <c r="B256" s="500"/>
      <c r="C256" s="66" t="s">
        <v>137</v>
      </c>
      <c r="D256" s="43" t="s">
        <v>253</v>
      </c>
      <c r="E256" s="44">
        <v>244</v>
      </c>
      <c r="F256" s="392"/>
      <c r="T256" s="136"/>
      <c r="U256" s="136"/>
    </row>
    <row r="257" spans="1:21" s="29" customFormat="1" ht="13.5" hidden="1">
      <c r="A257" s="33" t="s">
        <v>227</v>
      </c>
      <c r="B257" s="500"/>
      <c r="C257" s="66" t="s">
        <v>137</v>
      </c>
      <c r="D257" s="43" t="s">
        <v>226</v>
      </c>
      <c r="E257" s="44"/>
      <c r="F257" s="392">
        <f>F258</f>
        <v>0</v>
      </c>
      <c r="T257" s="136"/>
      <c r="U257" s="136"/>
    </row>
    <row r="258" spans="1:21" s="29" customFormat="1" ht="27" hidden="1">
      <c r="A258" s="33" t="s">
        <v>81</v>
      </c>
      <c r="B258" s="500"/>
      <c r="C258" s="66" t="s">
        <v>137</v>
      </c>
      <c r="D258" s="43" t="s">
        <v>226</v>
      </c>
      <c r="E258" s="44">
        <v>244</v>
      </c>
      <c r="F258" s="392"/>
      <c r="T258" s="136"/>
      <c r="U258" s="136"/>
    </row>
    <row r="259" spans="1:21" s="29" customFormat="1" ht="26.25" hidden="1">
      <c r="A259" s="3" t="s">
        <v>294</v>
      </c>
      <c r="B259" s="515"/>
      <c r="C259" s="66" t="s">
        <v>137</v>
      </c>
      <c r="D259" s="43" t="s">
        <v>295</v>
      </c>
      <c r="E259" s="44"/>
      <c r="F259" s="392">
        <f>F260</f>
        <v>0</v>
      </c>
      <c r="H259" s="136"/>
      <c r="T259" s="136"/>
      <c r="U259" s="136"/>
    </row>
    <row r="260" spans="1:21" s="29" customFormat="1" ht="29.25" customHeight="1" hidden="1">
      <c r="A260" s="31" t="s">
        <v>268</v>
      </c>
      <c r="B260" s="440"/>
      <c r="C260" s="66" t="s">
        <v>137</v>
      </c>
      <c r="D260" s="43" t="s">
        <v>295</v>
      </c>
      <c r="E260" s="36">
        <v>240</v>
      </c>
      <c r="F260" s="392"/>
      <c r="H260" s="136"/>
      <c r="T260" s="136"/>
      <c r="U260" s="136"/>
    </row>
    <row r="261" spans="1:21" s="63" customFormat="1" ht="39" hidden="1">
      <c r="A261" s="47" t="s">
        <v>599</v>
      </c>
      <c r="B261" s="503"/>
      <c r="C261" s="65" t="s">
        <v>137</v>
      </c>
      <c r="D261" s="51" t="s">
        <v>653</v>
      </c>
      <c r="E261" s="54"/>
      <c r="F261" s="417">
        <f>F262+F276</f>
        <v>200</v>
      </c>
      <c r="H261" s="140"/>
      <c r="P261" s="29"/>
      <c r="T261" s="140"/>
      <c r="U261" s="140"/>
    </row>
    <row r="262" spans="1:21" s="59" customFormat="1" ht="66" hidden="1">
      <c r="A262" s="47" t="s">
        <v>600</v>
      </c>
      <c r="B262" s="503"/>
      <c r="C262" s="65" t="s">
        <v>137</v>
      </c>
      <c r="D262" s="51" t="s">
        <v>643</v>
      </c>
      <c r="E262" s="54"/>
      <c r="F262" s="417">
        <f>F263</f>
        <v>0</v>
      </c>
      <c r="H262" s="141"/>
      <c r="P262" s="18"/>
      <c r="T262" s="141"/>
      <c r="U262" s="141"/>
    </row>
    <row r="263" spans="1:21" s="59" customFormat="1" ht="26.25" hidden="1">
      <c r="A263" s="25" t="s">
        <v>641</v>
      </c>
      <c r="B263" s="25"/>
      <c r="C263" s="20" t="s">
        <v>137</v>
      </c>
      <c r="D263" s="381" t="s">
        <v>642</v>
      </c>
      <c r="E263" s="21"/>
      <c r="F263" s="391">
        <f>F264</f>
        <v>0</v>
      </c>
      <c r="H263" s="141"/>
      <c r="P263" s="18"/>
      <c r="T263" s="141"/>
      <c r="U263" s="141"/>
    </row>
    <row r="264" spans="1:6" ht="26.25" hidden="1">
      <c r="A264" s="52" t="s">
        <v>601</v>
      </c>
      <c r="B264" s="517"/>
      <c r="C264" s="66" t="s">
        <v>137</v>
      </c>
      <c r="D264" s="380" t="s">
        <v>640</v>
      </c>
      <c r="E264" s="54"/>
      <c r="F264" s="392">
        <f>F265</f>
        <v>0</v>
      </c>
    </row>
    <row r="265" spans="1:6" ht="30" customHeight="1" hidden="1">
      <c r="A265" s="31" t="s">
        <v>268</v>
      </c>
      <c r="B265" s="440"/>
      <c r="C265" s="66" t="s">
        <v>137</v>
      </c>
      <c r="D265" s="380" t="s">
        <v>640</v>
      </c>
      <c r="E265" s="36">
        <v>240</v>
      </c>
      <c r="F265" s="392">
        <v>0</v>
      </c>
    </row>
    <row r="266" spans="1:21" s="63" customFormat="1" ht="25.5">
      <c r="A266" s="47" t="s">
        <v>199</v>
      </c>
      <c r="B266" s="503"/>
      <c r="C266" s="65" t="s">
        <v>137</v>
      </c>
      <c r="D266" s="51" t="s">
        <v>652</v>
      </c>
      <c r="E266" s="54"/>
      <c r="F266" s="417">
        <f>F267</f>
        <v>17724.569999999996</v>
      </c>
      <c r="H266" s="140"/>
      <c r="P266" s="29"/>
      <c r="T266" s="140"/>
      <c r="U266" s="140"/>
    </row>
    <row r="267" spans="1:21" s="59" customFormat="1" ht="51">
      <c r="A267" s="47" t="s">
        <v>200</v>
      </c>
      <c r="B267" s="503"/>
      <c r="C267" s="65" t="s">
        <v>137</v>
      </c>
      <c r="D267" s="51" t="s">
        <v>649</v>
      </c>
      <c r="E267" s="54"/>
      <c r="F267" s="417">
        <f>F268</f>
        <v>17724.569999999996</v>
      </c>
      <c r="H267" s="141"/>
      <c r="P267" s="18"/>
      <c r="T267" s="141"/>
      <c r="U267" s="141"/>
    </row>
    <row r="268" spans="1:21" s="59" customFormat="1" ht="12.75">
      <c r="A268" s="47" t="s">
        <v>648</v>
      </c>
      <c r="B268" s="503"/>
      <c r="C268" s="65" t="s">
        <v>137</v>
      </c>
      <c r="D268" s="51" t="s">
        <v>650</v>
      </c>
      <c r="E268" s="54"/>
      <c r="F268" s="417">
        <f>F269+F271+F277+F293+F276+F273</f>
        <v>17724.569999999996</v>
      </c>
      <c r="H268" s="141"/>
      <c r="P268" s="18"/>
      <c r="T268" s="141"/>
      <c r="U268" s="141"/>
    </row>
    <row r="269" spans="1:6" ht="25.5">
      <c r="A269" s="52" t="s">
        <v>814</v>
      </c>
      <c r="B269" s="517"/>
      <c r="C269" s="66" t="s">
        <v>137</v>
      </c>
      <c r="D269" s="36" t="s">
        <v>651</v>
      </c>
      <c r="E269" s="54"/>
      <c r="F269" s="392">
        <f>F270</f>
        <v>16811.369999999995</v>
      </c>
    </row>
    <row r="270" spans="1:21" s="64" customFormat="1" ht="18.75" customHeight="1">
      <c r="A270" s="3" t="s">
        <v>277</v>
      </c>
      <c r="B270" s="3"/>
      <c r="C270" s="37" t="s">
        <v>137</v>
      </c>
      <c r="D270" s="36" t="s">
        <v>651</v>
      </c>
      <c r="E270" s="36">
        <v>610</v>
      </c>
      <c r="F270" s="392">
        <f>10178.01+3.3+3073.76+30.65+279.65+122.4+90+330+76.5+60+14+150+30+70+38.4+20+24.3+14+29.4+16+53+25+180+648+48+362+75+50+145+340+130+5+100</f>
        <v>16811.369999999995</v>
      </c>
      <c r="H270" s="142"/>
      <c r="T270" s="142"/>
      <c r="U270" s="142"/>
    </row>
    <row r="271" spans="1:6" ht="13.5" hidden="1">
      <c r="A271" s="52" t="s">
        <v>815</v>
      </c>
      <c r="B271" s="517"/>
      <c r="C271" s="66" t="s">
        <v>137</v>
      </c>
      <c r="D271" s="43" t="s">
        <v>749</v>
      </c>
      <c r="E271" s="54"/>
      <c r="F271" s="392">
        <f>F272</f>
        <v>0</v>
      </c>
    </row>
    <row r="272" spans="1:6" ht="25.5" customHeight="1" hidden="1">
      <c r="A272" s="31" t="s">
        <v>268</v>
      </c>
      <c r="B272" s="440"/>
      <c r="C272" s="66" t="s">
        <v>137</v>
      </c>
      <c r="D272" s="43" t="s">
        <v>749</v>
      </c>
      <c r="E272" s="36">
        <v>240</v>
      </c>
      <c r="F272" s="392"/>
    </row>
    <row r="273" spans="1:6" ht="12.75">
      <c r="A273" s="52" t="s">
        <v>816</v>
      </c>
      <c r="B273" s="517"/>
      <c r="C273" s="66" t="s">
        <v>137</v>
      </c>
      <c r="D273" s="43" t="s">
        <v>813</v>
      </c>
      <c r="E273" s="54"/>
      <c r="F273" s="392">
        <f>F274</f>
        <v>713.2</v>
      </c>
    </row>
    <row r="274" spans="1:6" ht="25.5" customHeight="1">
      <c r="A274" s="31" t="s">
        <v>268</v>
      </c>
      <c r="B274" s="440"/>
      <c r="C274" s="66" t="s">
        <v>137</v>
      </c>
      <c r="D274" s="43" t="s">
        <v>813</v>
      </c>
      <c r="E274" s="36">
        <v>240</v>
      </c>
      <c r="F274" s="392">
        <f>163.2+540+10</f>
        <v>713.2</v>
      </c>
    </row>
    <row r="275" spans="1:6" ht="19.5" customHeight="1">
      <c r="A275" s="33" t="s">
        <v>789</v>
      </c>
      <c r="B275" s="500"/>
      <c r="C275" s="66" t="s">
        <v>137</v>
      </c>
      <c r="D275" s="43" t="s">
        <v>791</v>
      </c>
      <c r="E275" s="54"/>
      <c r="F275" s="392">
        <f>F276</f>
        <v>200</v>
      </c>
    </row>
    <row r="276" spans="1:6" ht="18.75" customHeight="1">
      <c r="A276" s="3" t="s">
        <v>277</v>
      </c>
      <c r="B276" s="515"/>
      <c r="C276" s="66" t="s">
        <v>137</v>
      </c>
      <c r="D276" s="43" t="s">
        <v>791</v>
      </c>
      <c r="E276" s="36">
        <v>610</v>
      </c>
      <c r="F276" s="392">
        <v>200</v>
      </c>
    </row>
    <row r="277" spans="1:6" ht="21.75" customHeight="1" hidden="1">
      <c r="A277" s="3" t="s">
        <v>793</v>
      </c>
      <c r="B277" s="515"/>
      <c r="C277" s="66" t="s">
        <v>137</v>
      </c>
      <c r="D277" s="43" t="s">
        <v>779</v>
      </c>
      <c r="E277" s="54"/>
      <c r="F277" s="392">
        <f>F278</f>
        <v>0</v>
      </c>
    </row>
    <row r="278" spans="1:6" ht="24.75" customHeight="1" hidden="1">
      <c r="A278" s="31" t="s">
        <v>268</v>
      </c>
      <c r="B278" s="440"/>
      <c r="C278" s="66" t="s">
        <v>137</v>
      </c>
      <c r="D278" s="43" t="s">
        <v>779</v>
      </c>
      <c r="E278" s="36">
        <v>240</v>
      </c>
      <c r="F278" s="392"/>
    </row>
    <row r="279" spans="1:21" s="59" customFormat="1" ht="52.5" hidden="1">
      <c r="A279" s="47" t="s">
        <v>201</v>
      </c>
      <c r="B279" s="503"/>
      <c r="C279" s="65" t="s">
        <v>137</v>
      </c>
      <c r="D279" s="51" t="s">
        <v>146</v>
      </c>
      <c r="E279" s="54"/>
      <c r="F279" s="417">
        <f>F280+F282</f>
        <v>0</v>
      </c>
      <c r="H279" s="141"/>
      <c r="P279" s="18"/>
      <c r="T279" s="141"/>
      <c r="U279" s="141"/>
    </row>
    <row r="280" spans="1:6" ht="52.5" hidden="1">
      <c r="A280" s="52" t="s">
        <v>243</v>
      </c>
      <c r="B280" s="517"/>
      <c r="C280" s="66" t="s">
        <v>137</v>
      </c>
      <c r="D280" s="43" t="s">
        <v>209</v>
      </c>
      <c r="E280" s="54"/>
      <c r="F280" s="392">
        <f>F281</f>
        <v>0</v>
      </c>
    </row>
    <row r="281" spans="1:6" ht="26.25" customHeight="1" hidden="1">
      <c r="A281" s="31" t="s">
        <v>268</v>
      </c>
      <c r="B281" s="440"/>
      <c r="C281" s="66" t="s">
        <v>137</v>
      </c>
      <c r="D281" s="43" t="s">
        <v>209</v>
      </c>
      <c r="E281" s="36">
        <v>240</v>
      </c>
      <c r="F281" s="392"/>
    </row>
    <row r="282" spans="1:6" ht="52.5" hidden="1">
      <c r="A282" s="52" t="s">
        <v>214</v>
      </c>
      <c r="B282" s="517"/>
      <c r="C282" s="66" t="s">
        <v>137</v>
      </c>
      <c r="D282" s="43" t="s">
        <v>210</v>
      </c>
      <c r="E282" s="54"/>
      <c r="F282" s="392">
        <f>F283</f>
        <v>0</v>
      </c>
    </row>
    <row r="283" spans="1:6" ht="27" hidden="1">
      <c r="A283" s="33" t="s">
        <v>81</v>
      </c>
      <c r="B283" s="500"/>
      <c r="C283" s="66" t="s">
        <v>137</v>
      </c>
      <c r="D283" s="43" t="s">
        <v>210</v>
      </c>
      <c r="E283" s="44">
        <v>244</v>
      </c>
      <c r="F283" s="392"/>
    </row>
    <row r="284" spans="1:21" s="63" customFormat="1" ht="26.25" hidden="1">
      <c r="A284" s="47" t="s">
        <v>182</v>
      </c>
      <c r="B284" s="503"/>
      <c r="C284" s="65" t="s">
        <v>137</v>
      </c>
      <c r="D284" s="51" t="s">
        <v>184</v>
      </c>
      <c r="E284" s="54"/>
      <c r="F284" s="417">
        <f>F285</f>
        <v>0</v>
      </c>
      <c r="H284" s="140"/>
      <c r="P284" s="29"/>
      <c r="T284" s="140"/>
      <c r="U284" s="140"/>
    </row>
    <row r="285" spans="1:21" s="59" customFormat="1" ht="52.5" hidden="1">
      <c r="A285" s="47" t="s">
        <v>183</v>
      </c>
      <c r="B285" s="509"/>
      <c r="C285" s="48" t="s">
        <v>137</v>
      </c>
      <c r="D285" s="51" t="s">
        <v>185</v>
      </c>
      <c r="E285" s="53"/>
      <c r="F285" s="417">
        <f>F286</f>
        <v>0</v>
      </c>
      <c r="H285" s="141"/>
      <c r="P285" s="18"/>
      <c r="T285" s="141"/>
      <c r="U285" s="141"/>
    </row>
    <row r="286" spans="1:21" s="29" customFormat="1" ht="52.5" hidden="1">
      <c r="A286" s="42" t="s">
        <v>284</v>
      </c>
      <c r="B286" s="511"/>
      <c r="C286" s="66" t="s">
        <v>137</v>
      </c>
      <c r="D286" s="43" t="s">
        <v>266</v>
      </c>
      <c r="E286" s="44"/>
      <c r="F286" s="392">
        <f>F287</f>
        <v>0</v>
      </c>
      <c r="T286" s="136"/>
      <c r="U286" s="136"/>
    </row>
    <row r="287" spans="1:21" s="29" customFormat="1" ht="30" customHeight="1" hidden="1">
      <c r="A287" s="31" t="s">
        <v>268</v>
      </c>
      <c r="B287" s="440"/>
      <c r="C287" s="66" t="s">
        <v>137</v>
      </c>
      <c r="D287" s="43" t="s">
        <v>266</v>
      </c>
      <c r="E287" s="36">
        <v>240</v>
      </c>
      <c r="F287" s="392">
        <v>0</v>
      </c>
      <c r="T287" s="136"/>
      <c r="U287" s="136"/>
    </row>
    <row r="288" spans="1:21" s="63" customFormat="1" ht="39" hidden="1">
      <c r="A288" s="47" t="s">
        <v>302</v>
      </c>
      <c r="B288" s="503"/>
      <c r="C288" s="65" t="s">
        <v>137</v>
      </c>
      <c r="D288" s="51" t="s">
        <v>299</v>
      </c>
      <c r="E288" s="54"/>
      <c r="F288" s="417">
        <f>F289</f>
        <v>0</v>
      </c>
      <c r="H288" s="140"/>
      <c r="P288" s="29"/>
      <c r="T288" s="140"/>
      <c r="U288" s="140"/>
    </row>
    <row r="289" spans="1:21" s="59" customFormat="1" ht="66" hidden="1">
      <c r="A289" s="47" t="s">
        <v>304</v>
      </c>
      <c r="B289" s="509"/>
      <c r="C289" s="48" t="s">
        <v>137</v>
      </c>
      <c r="D289" s="51" t="s">
        <v>300</v>
      </c>
      <c r="E289" s="53"/>
      <c r="F289" s="417">
        <f>F290+F292</f>
        <v>0</v>
      </c>
      <c r="H289" s="141"/>
      <c r="P289" s="18"/>
      <c r="T289" s="141"/>
      <c r="U289" s="141"/>
    </row>
    <row r="290" spans="1:21" s="29" customFormat="1" ht="13.5" hidden="1">
      <c r="A290" s="42" t="s">
        <v>303</v>
      </c>
      <c r="B290" s="511"/>
      <c r="C290" s="66" t="s">
        <v>137</v>
      </c>
      <c r="D290" s="43" t="s">
        <v>301</v>
      </c>
      <c r="E290" s="44"/>
      <c r="F290" s="392">
        <f>F291</f>
        <v>0</v>
      </c>
      <c r="T290" s="136"/>
      <c r="U290" s="136"/>
    </row>
    <row r="291" spans="1:21" s="29" customFormat="1" ht="30" customHeight="1" hidden="1">
      <c r="A291" s="31" t="s">
        <v>268</v>
      </c>
      <c r="B291" s="440"/>
      <c r="C291" s="66" t="s">
        <v>137</v>
      </c>
      <c r="D291" s="43" t="s">
        <v>301</v>
      </c>
      <c r="E291" s="36">
        <v>240</v>
      </c>
      <c r="F291" s="392"/>
      <c r="T291" s="136"/>
      <c r="U291" s="136"/>
    </row>
    <row r="292" spans="1:21" s="29" customFormat="1" ht="30" customHeight="1" hidden="1">
      <c r="A292" s="31" t="s">
        <v>268</v>
      </c>
      <c r="B292" s="440"/>
      <c r="C292" s="66" t="s">
        <v>137</v>
      </c>
      <c r="D292" s="43" t="s">
        <v>580</v>
      </c>
      <c r="E292" s="36">
        <v>240</v>
      </c>
      <c r="F292" s="392"/>
      <c r="T292" s="136"/>
      <c r="U292" s="136"/>
    </row>
    <row r="293" spans="1:6" ht="13.5" customHeight="1" hidden="1">
      <c r="A293" s="33" t="s">
        <v>227</v>
      </c>
      <c r="B293" s="500"/>
      <c r="C293" s="66" t="s">
        <v>137</v>
      </c>
      <c r="D293" s="43" t="s">
        <v>788</v>
      </c>
      <c r="E293" s="54"/>
      <c r="F293" s="392">
        <f>F294</f>
        <v>0</v>
      </c>
    </row>
    <row r="294" spans="1:6" ht="24.75" customHeight="1" hidden="1">
      <c r="A294" s="31" t="s">
        <v>268</v>
      </c>
      <c r="B294" s="440"/>
      <c r="C294" s="66" t="s">
        <v>137</v>
      </c>
      <c r="D294" s="43" t="s">
        <v>788</v>
      </c>
      <c r="E294" s="36">
        <v>240</v>
      </c>
      <c r="F294" s="392"/>
    </row>
    <row r="295" spans="1:21" s="63" customFormat="1" ht="52.5" hidden="1">
      <c r="A295" s="47" t="s">
        <v>753</v>
      </c>
      <c r="B295" s="503"/>
      <c r="C295" s="65" t="s">
        <v>137</v>
      </c>
      <c r="D295" s="51" t="s">
        <v>761</v>
      </c>
      <c r="E295" s="54"/>
      <c r="F295" s="417">
        <f>F296</f>
        <v>0</v>
      </c>
      <c r="H295" s="140"/>
      <c r="P295" s="29"/>
      <c r="T295" s="140"/>
      <c r="U295" s="140"/>
    </row>
    <row r="296" spans="1:21" s="59" customFormat="1" ht="52.5" hidden="1">
      <c r="A296" s="47" t="s">
        <v>754</v>
      </c>
      <c r="B296" s="509"/>
      <c r="C296" s="48" t="s">
        <v>137</v>
      </c>
      <c r="D296" s="51" t="s">
        <v>755</v>
      </c>
      <c r="E296" s="53"/>
      <c r="F296" s="417">
        <f>F297</f>
        <v>0</v>
      </c>
      <c r="H296" s="141"/>
      <c r="P296" s="18"/>
      <c r="T296" s="141"/>
      <c r="U296" s="141"/>
    </row>
    <row r="297" spans="1:21" s="59" customFormat="1" ht="13.5" hidden="1">
      <c r="A297" s="47" t="s">
        <v>757</v>
      </c>
      <c r="B297" s="503"/>
      <c r="C297" s="65" t="s">
        <v>137</v>
      </c>
      <c r="D297" s="51" t="s">
        <v>756</v>
      </c>
      <c r="E297" s="54"/>
      <c r="F297" s="417">
        <f>F300+F298</f>
        <v>0</v>
      </c>
      <c r="H297" s="141"/>
      <c r="P297" s="18"/>
      <c r="T297" s="141"/>
      <c r="U297" s="141"/>
    </row>
    <row r="298" spans="1:21" s="29" customFormat="1" ht="41.25" customHeight="1" hidden="1">
      <c r="A298" s="42" t="s">
        <v>758</v>
      </c>
      <c r="B298" s="511"/>
      <c r="C298" s="66" t="s">
        <v>137</v>
      </c>
      <c r="D298" s="43" t="s">
        <v>776</v>
      </c>
      <c r="E298" s="44"/>
      <c r="F298" s="392">
        <f>F299</f>
        <v>0</v>
      </c>
      <c r="T298" s="136"/>
      <c r="U298" s="136"/>
    </row>
    <row r="299" spans="1:21" s="29" customFormat="1" ht="25.5" customHeight="1" hidden="1">
      <c r="A299" s="31" t="s">
        <v>268</v>
      </c>
      <c r="B299" s="440"/>
      <c r="C299" s="66" t="s">
        <v>137</v>
      </c>
      <c r="D299" s="43" t="s">
        <v>776</v>
      </c>
      <c r="E299" s="36">
        <v>240</v>
      </c>
      <c r="F299" s="392"/>
      <c r="T299" s="136"/>
      <c r="U299" s="136"/>
    </row>
    <row r="300" spans="1:21" s="29" customFormat="1" ht="41.25" customHeight="1" hidden="1">
      <c r="A300" s="42" t="s">
        <v>758</v>
      </c>
      <c r="B300" s="511"/>
      <c r="C300" s="66" t="s">
        <v>137</v>
      </c>
      <c r="D300" s="43" t="s">
        <v>770</v>
      </c>
      <c r="E300" s="44"/>
      <c r="F300" s="392">
        <f>F301</f>
        <v>0</v>
      </c>
      <c r="T300" s="136"/>
      <c r="U300" s="136"/>
    </row>
    <row r="301" spans="1:21" s="29" customFormat="1" ht="25.5" customHeight="1" hidden="1">
      <c r="A301" s="31" t="s">
        <v>268</v>
      </c>
      <c r="B301" s="440"/>
      <c r="C301" s="66" t="s">
        <v>137</v>
      </c>
      <c r="D301" s="43" t="s">
        <v>770</v>
      </c>
      <c r="E301" s="36">
        <v>240</v>
      </c>
      <c r="F301" s="392"/>
      <c r="T301" s="136"/>
      <c r="U301" s="136"/>
    </row>
    <row r="302" spans="1:21" s="29" customFormat="1" ht="41.25" customHeight="1" hidden="1">
      <c r="A302" s="485" t="s">
        <v>758</v>
      </c>
      <c r="B302" s="521"/>
      <c r="C302" s="486" t="s">
        <v>137</v>
      </c>
      <c r="D302" s="487" t="s">
        <v>810</v>
      </c>
      <c r="E302" s="488"/>
      <c r="F302" s="489">
        <f>F303</f>
        <v>0</v>
      </c>
      <c r="T302" s="136"/>
      <c r="U302" s="136"/>
    </row>
    <row r="303" spans="1:21" s="29" customFormat="1" ht="25.5" customHeight="1" hidden="1">
      <c r="A303" s="490" t="s">
        <v>268</v>
      </c>
      <c r="B303" s="522"/>
      <c r="C303" s="486" t="s">
        <v>137</v>
      </c>
      <c r="D303" s="487" t="s">
        <v>810</v>
      </c>
      <c r="E303" s="491">
        <v>240</v>
      </c>
      <c r="F303" s="489"/>
      <c r="T303" s="136"/>
      <c r="U303" s="136"/>
    </row>
    <row r="304" spans="1:21" s="102" customFormat="1" ht="15">
      <c r="A304" s="88" t="s">
        <v>131</v>
      </c>
      <c r="B304" s="88"/>
      <c r="C304" s="90" t="s">
        <v>128</v>
      </c>
      <c r="D304" s="89"/>
      <c r="E304" s="89"/>
      <c r="F304" s="410">
        <f>F305</f>
        <v>13269.020000000002</v>
      </c>
      <c r="H304" s="148"/>
      <c r="T304" s="148"/>
      <c r="U304" s="148"/>
    </row>
    <row r="305" spans="1:21" s="99" customFormat="1" ht="15">
      <c r="A305" s="88" t="s">
        <v>63</v>
      </c>
      <c r="B305" s="88"/>
      <c r="C305" s="90" t="s">
        <v>62</v>
      </c>
      <c r="D305" s="89"/>
      <c r="E305" s="89"/>
      <c r="F305" s="410">
        <f>F315+F326+F336+F306</f>
        <v>13269.020000000002</v>
      </c>
      <c r="H305" s="144"/>
      <c r="P305" s="102"/>
      <c r="T305" s="144"/>
      <c r="U305" s="144"/>
    </row>
    <row r="306" spans="1:8" ht="13.5" hidden="1">
      <c r="A306" s="88" t="s">
        <v>114</v>
      </c>
      <c r="B306" s="88"/>
      <c r="C306" s="90" t="s">
        <v>62</v>
      </c>
      <c r="D306" s="89" t="s">
        <v>111</v>
      </c>
      <c r="E306" s="89"/>
      <c r="F306" s="410">
        <f>F312+F307+F310</f>
        <v>0</v>
      </c>
      <c r="H306" s="18"/>
    </row>
    <row r="307" spans="1:21" s="29" customFormat="1" ht="26.25" hidden="1">
      <c r="A307" s="31" t="s">
        <v>250</v>
      </c>
      <c r="B307" s="31"/>
      <c r="C307" s="28" t="s">
        <v>62</v>
      </c>
      <c r="D307" s="1" t="s">
        <v>249</v>
      </c>
      <c r="E307" s="1"/>
      <c r="F307" s="415">
        <f>F308+F309</f>
        <v>0</v>
      </c>
      <c r="T307" s="136"/>
      <c r="U307" s="136"/>
    </row>
    <row r="308" spans="1:21" s="29" customFormat="1" ht="18" customHeight="1" hidden="1">
      <c r="A308" s="163" t="s">
        <v>271</v>
      </c>
      <c r="B308" s="163"/>
      <c r="C308" s="28" t="s">
        <v>62</v>
      </c>
      <c r="D308" s="1" t="s">
        <v>249</v>
      </c>
      <c r="E308" s="1" t="s">
        <v>275</v>
      </c>
      <c r="F308" s="415"/>
      <c r="T308" s="136"/>
      <c r="U308" s="136"/>
    </row>
    <row r="309" spans="1:21" s="29" customFormat="1" ht="13.5" hidden="1">
      <c r="A309" s="31" t="s">
        <v>310</v>
      </c>
      <c r="B309" s="31"/>
      <c r="C309" s="28" t="s">
        <v>62</v>
      </c>
      <c r="D309" s="1" t="s">
        <v>249</v>
      </c>
      <c r="E309" s="1" t="s">
        <v>278</v>
      </c>
      <c r="F309" s="415"/>
      <c r="T309" s="136"/>
      <c r="U309" s="136"/>
    </row>
    <row r="310" spans="1:21" s="29" customFormat="1" ht="13.5" hidden="1">
      <c r="A310" s="31" t="s">
        <v>248</v>
      </c>
      <c r="B310" s="31"/>
      <c r="C310" s="28" t="s">
        <v>62</v>
      </c>
      <c r="D310" s="1" t="s">
        <v>247</v>
      </c>
      <c r="E310" s="1"/>
      <c r="F310" s="415">
        <f>F311</f>
        <v>0</v>
      </c>
      <c r="T310" s="136"/>
      <c r="U310" s="136"/>
    </row>
    <row r="311" spans="1:21" s="29" customFormat="1" ht="26.25" hidden="1">
      <c r="A311" s="31" t="s">
        <v>81</v>
      </c>
      <c r="B311" s="31"/>
      <c r="C311" s="28" t="s">
        <v>62</v>
      </c>
      <c r="D311" s="1" t="s">
        <v>247</v>
      </c>
      <c r="E311" s="1" t="s">
        <v>101</v>
      </c>
      <c r="F311" s="415"/>
      <c r="T311" s="136"/>
      <c r="U311" s="136"/>
    </row>
    <row r="312" spans="1:21" s="29" customFormat="1" ht="13.5" hidden="1">
      <c r="A312" s="31" t="s">
        <v>225</v>
      </c>
      <c r="B312" s="31"/>
      <c r="C312" s="28" t="s">
        <v>62</v>
      </c>
      <c r="D312" s="1" t="s">
        <v>224</v>
      </c>
      <c r="E312" s="1"/>
      <c r="F312" s="415">
        <f>F313</f>
        <v>0</v>
      </c>
      <c r="T312" s="136"/>
      <c r="U312" s="136"/>
    </row>
    <row r="313" spans="1:21" s="29" customFormat="1" ht="13.5" hidden="1">
      <c r="A313" s="31" t="s">
        <v>310</v>
      </c>
      <c r="B313" s="31"/>
      <c r="C313" s="28" t="s">
        <v>62</v>
      </c>
      <c r="D313" s="1" t="s">
        <v>224</v>
      </c>
      <c r="E313" s="1" t="s">
        <v>278</v>
      </c>
      <c r="F313" s="415"/>
      <c r="T313" s="136"/>
      <c r="U313" s="136"/>
    </row>
    <row r="314" spans="1:21" s="99" customFormat="1" ht="42.75">
      <c r="A314" s="88" t="s">
        <v>207</v>
      </c>
      <c r="B314" s="88"/>
      <c r="C314" s="90" t="s">
        <v>62</v>
      </c>
      <c r="D314" s="89" t="s">
        <v>621</v>
      </c>
      <c r="E314" s="89"/>
      <c r="F314" s="410">
        <f>F315+F336</f>
        <v>5824.52</v>
      </c>
      <c r="H314" s="144"/>
      <c r="P314" s="102"/>
      <c r="T314" s="144"/>
      <c r="U314" s="144"/>
    </row>
    <row r="315" spans="1:21" s="59" customFormat="1" ht="51">
      <c r="A315" s="25" t="s">
        <v>167</v>
      </c>
      <c r="B315" s="25"/>
      <c r="C315" s="20" t="s">
        <v>62</v>
      </c>
      <c r="D315" s="21" t="s">
        <v>620</v>
      </c>
      <c r="E315" s="21"/>
      <c r="F315" s="391">
        <f>F316</f>
        <v>4409.52</v>
      </c>
      <c r="H315" s="141"/>
      <c r="P315" s="18"/>
      <c r="T315" s="141"/>
      <c r="U315" s="141"/>
    </row>
    <row r="316" spans="1:21" s="59" customFormat="1" ht="25.5">
      <c r="A316" s="25" t="s">
        <v>618</v>
      </c>
      <c r="B316" s="25"/>
      <c r="C316" s="20" t="s">
        <v>62</v>
      </c>
      <c r="D316" s="21" t="s">
        <v>619</v>
      </c>
      <c r="E316" s="21"/>
      <c r="F316" s="391">
        <f>F317+F322+F324</f>
        <v>4409.52</v>
      </c>
      <c r="H316" s="141"/>
      <c r="P316" s="18"/>
      <c r="T316" s="141"/>
      <c r="U316" s="141"/>
    </row>
    <row r="317" spans="1:6" ht="25.5">
      <c r="A317" s="31" t="s">
        <v>47</v>
      </c>
      <c r="B317" s="31"/>
      <c r="C317" s="28" t="s">
        <v>62</v>
      </c>
      <c r="D317" s="1" t="s">
        <v>622</v>
      </c>
      <c r="E317" s="1"/>
      <c r="F317" s="415">
        <f>F318+F319+F320+F321</f>
        <v>4409.52</v>
      </c>
    </row>
    <row r="318" spans="1:21" ht="15.75" customHeight="1">
      <c r="A318" s="163" t="s">
        <v>271</v>
      </c>
      <c r="B318" s="163"/>
      <c r="C318" s="28" t="s">
        <v>62</v>
      </c>
      <c r="D318" s="1" t="s">
        <v>622</v>
      </c>
      <c r="E318" s="1" t="s">
        <v>275</v>
      </c>
      <c r="F318" s="415">
        <f>2317+699.73+15.8</f>
        <v>3032.53</v>
      </c>
      <c r="T318" s="136"/>
      <c r="U318" s="431"/>
    </row>
    <row r="319" spans="1:6" ht="26.25" hidden="1">
      <c r="A319" s="31" t="s">
        <v>99</v>
      </c>
      <c r="B319" s="31"/>
      <c r="C319" s="28" t="s">
        <v>62</v>
      </c>
      <c r="D319" s="1" t="s">
        <v>622</v>
      </c>
      <c r="E319" s="1" t="s">
        <v>100</v>
      </c>
      <c r="F319" s="415">
        <v>0</v>
      </c>
    </row>
    <row r="320" spans="1:6" ht="27" customHeight="1">
      <c r="A320" s="31" t="s">
        <v>268</v>
      </c>
      <c r="B320" s="31"/>
      <c r="C320" s="28" t="s">
        <v>62</v>
      </c>
      <c r="D320" s="1" t="s">
        <v>622</v>
      </c>
      <c r="E320" s="36">
        <v>240</v>
      </c>
      <c r="F320" s="415">
        <f>1812.11+223.88-120-30+10-555+100-10-20-20-5-10</f>
        <v>1375.9899999999998</v>
      </c>
    </row>
    <row r="321" spans="1:21" s="19" customFormat="1" ht="18.75" customHeight="1">
      <c r="A321" s="3" t="s">
        <v>272</v>
      </c>
      <c r="B321" s="3"/>
      <c r="C321" s="28" t="s">
        <v>62</v>
      </c>
      <c r="D321" s="1" t="s">
        <v>622</v>
      </c>
      <c r="E321" s="1" t="s">
        <v>276</v>
      </c>
      <c r="F321" s="415">
        <v>1</v>
      </c>
      <c r="H321" s="134"/>
      <c r="T321" s="134"/>
      <c r="U321" s="134"/>
    </row>
    <row r="322" spans="1:21" s="19" customFormat="1" ht="18.75" customHeight="1" hidden="1">
      <c r="A322" s="3" t="s">
        <v>793</v>
      </c>
      <c r="B322" s="3"/>
      <c r="C322" s="28" t="s">
        <v>62</v>
      </c>
      <c r="D322" s="1" t="s">
        <v>778</v>
      </c>
      <c r="E322" s="1"/>
      <c r="F322" s="415">
        <f>F323</f>
        <v>0</v>
      </c>
      <c r="H322" s="134"/>
      <c r="T322" s="134"/>
      <c r="U322" s="134"/>
    </row>
    <row r="323" spans="1:21" s="19" customFormat="1" ht="24" customHeight="1" hidden="1">
      <c r="A323" s="31" t="s">
        <v>268</v>
      </c>
      <c r="B323" s="31"/>
      <c r="C323" s="28" t="s">
        <v>62</v>
      </c>
      <c r="D323" s="1" t="s">
        <v>778</v>
      </c>
      <c r="E323" s="1" t="s">
        <v>281</v>
      </c>
      <c r="F323" s="415"/>
      <c r="H323" s="134"/>
      <c r="T323" s="134"/>
      <c r="U323" s="134"/>
    </row>
    <row r="324" spans="1:21" s="19" customFormat="1" ht="18.75" customHeight="1" hidden="1">
      <c r="A324" s="3" t="s">
        <v>805</v>
      </c>
      <c r="B324" s="3"/>
      <c r="C324" s="28" t="s">
        <v>62</v>
      </c>
      <c r="D324" s="1" t="s">
        <v>778</v>
      </c>
      <c r="E324" s="1"/>
      <c r="F324" s="415">
        <f>F325</f>
        <v>0</v>
      </c>
      <c r="H324" s="134"/>
      <c r="T324" s="134"/>
      <c r="U324" s="134"/>
    </row>
    <row r="325" spans="1:21" s="19" customFormat="1" ht="20.25" customHeight="1" hidden="1">
      <c r="A325" s="163" t="s">
        <v>271</v>
      </c>
      <c r="B325" s="163"/>
      <c r="C325" s="28" t="s">
        <v>62</v>
      </c>
      <c r="D325" s="1" t="s">
        <v>804</v>
      </c>
      <c r="E325" s="1" t="s">
        <v>275</v>
      </c>
      <c r="F325" s="415"/>
      <c r="H325" s="134"/>
      <c r="T325" s="134"/>
      <c r="U325" s="134"/>
    </row>
    <row r="326" spans="1:21" s="26" customFormat="1" ht="38.25">
      <c r="A326" s="25" t="s">
        <v>168</v>
      </c>
      <c r="B326" s="25"/>
      <c r="C326" s="20" t="s">
        <v>62</v>
      </c>
      <c r="D326" s="21" t="s">
        <v>623</v>
      </c>
      <c r="E326" s="21"/>
      <c r="F326" s="391">
        <f>F327</f>
        <v>7444.500000000002</v>
      </c>
      <c r="H326" s="138"/>
      <c r="P326" s="62"/>
      <c r="T326" s="138">
        <f>4152.6+23.9+1254.1</f>
        <v>5430.6</v>
      </c>
      <c r="U326" s="138"/>
    </row>
    <row r="327" spans="1:21" s="26" customFormat="1" ht="25.5">
      <c r="A327" s="25" t="s">
        <v>624</v>
      </c>
      <c r="B327" s="25"/>
      <c r="C327" s="20" t="s">
        <v>62</v>
      </c>
      <c r="D327" s="21" t="s">
        <v>725</v>
      </c>
      <c r="E327" s="21"/>
      <c r="F327" s="391">
        <f>F328+F331+F333+F334</f>
        <v>7444.500000000002</v>
      </c>
      <c r="H327" s="138"/>
      <c r="P327" s="62"/>
      <c r="T327" s="138">
        <f>F326-T326</f>
        <v>2013.9000000000015</v>
      </c>
      <c r="U327" s="138"/>
    </row>
    <row r="328" spans="1:21" s="26" customFormat="1" ht="25.5">
      <c r="A328" s="31" t="s">
        <v>817</v>
      </c>
      <c r="B328" s="31"/>
      <c r="C328" s="28" t="s">
        <v>62</v>
      </c>
      <c r="D328" s="1" t="s">
        <v>625</v>
      </c>
      <c r="E328" s="1"/>
      <c r="F328" s="415">
        <f>F329</f>
        <v>7444.500000000002</v>
      </c>
      <c r="H328" s="138"/>
      <c r="P328" s="62"/>
      <c r="T328" s="138"/>
      <c r="U328" s="138"/>
    </row>
    <row r="329" spans="1:21" s="29" customFormat="1" ht="12.75" customHeight="1">
      <c r="A329" s="3" t="s">
        <v>277</v>
      </c>
      <c r="B329" s="3"/>
      <c r="C329" s="28" t="s">
        <v>62</v>
      </c>
      <c r="D329" s="1" t="s">
        <v>625</v>
      </c>
      <c r="E329" s="1" t="s">
        <v>278</v>
      </c>
      <c r="F329" s="415">
        <f>9482-84-210-3-0.9-25-72-433.4+50-100.5+15-446.3+100-7.5-11.5-352-155.3+100-117.3-58.5-24+12-12-12-2.4-61.2-9-15-50+20-469.7+398</f>
        <v>7444.500000000002</v>
      </c>
      <c r="H329" s="136"/>
      <c r="T329" s="136"/>
      <c r="U329" s="136"/>
    </row>
    <row r="330" spans="1:21" s="29" customFormat="1" ht="19.5" customHeight="1" hidden="1">
      <c r="A330" s="3" t="s">
        <v>760</v>
      </c>
      <c r="B330" s="3"/>
      <c r="C330" s="28" t="s">
        <v>62</v>
      </c>
      <c r="D330" s="1" t="s">
        <v>750</v>
      </c>
      <c r="E330" s="1"/>
      <c r="F330" s="415">
        <f>F331</f>
        <v>0</v>
      </c>
      <c r="H330" s="136"/>
      <c r="T330" s="136"/>
      <c r="U330" s="136"/>
    </row>
    <row r="331" spans="1:21" s="29" customFormat="1" ht="15" customHeight="1" hidden="1">
      <c r="A331" s="3" t="s">
        <v>277</v>
      </c>
      <c r="B331" s="3"/>
      <c r="C331" s="28" t="s">
        <v>62</v>
      </c>
      <c r="D331" s="1" t="s">
        <v>750</v>
      </c>
      <c r="E331" s="1" t="s">
        <v>278</v>
      </c>
      <c r="F331" s="415"/>
      <c r="H331" s="136"/>
      <c r="T331" s="136"/>
      <c r="U331" s="136"/>
    </row>
    <row r="332" spans="1:21" s="29" customFormat="1" ht="19.5" customHeight="1" hidden="1">
      <c r="A332" s="3" t="s">
        <v>760</v>
      </c>
      <c r="B332" s="3"/>
      <c r="C332" s="28"/>
      <c r="D332" s="1" t="s">
        <v>751</v>
      </c>
      <c r="E332" s="1"/>
      <c r="F332" s="415">
        <f>F333</f>
        <v>0</v>
      </c>
      <c r="H332" s="136"/>
      <c r="T332" s="136"/>
      <c r="U332" s="136"/>
    </row>
    <row r="333" spans="1:21" s="29" customFormat="1" ht="15" customHeight="1" hidden="1">
      <c r="A333" s="3" t="s">
        <v>277</v>
      </c>
      <c r="B333" s="3"/>
      <c r="C333" s="28" t="s">
        <v>62</v>
      </c>
      <c r="D333" s="1" t="s">
        <v>751</v>
      </c>
      <c r="E333" s="1" t="s">
        <v>278</v>
      </c>
      <c r="F333" s="415"/>
      <c r="H333" s="136"/>
      <c r="T333" s="136"/>
      <c r="U333" s="136"/>
    </row>
    <row r="334" spans="1:21" s="29" customFormat="1" ht="19.5" customHeight="1" hidden="1">
      <c r="A334" s="3" t="s">
        <v>805</v>
      </c>
      <c r="B334" s="3"/>
      <c r="C334" s="28" t="s">
        <v>62</v>
      </c>
      <c r="D334" s="1" t="s">
        <v>806</v>
      </c>
      <c r="E334" s="1"/>
      <c r="F334" s="415">
        <f>F335</f>
        <v>0</v>
      </c>
      <c r="H334" s="136"/>
      <c r="T334" s="136"/>
      <c r="U334" s="136"/>
    </row>
    <row r="335" spans="1:21" s="29" customFormat="1" ht="15" customHeight="1" hidden="1">
      <c r="A335" s="3" t="s">
        <v>277</v>
      </c>
      <c r="B335" s="3"/>
      <c r="C335" s="28" t="s">
        <v>62</v>
      </c>
      <c r="D335" s="1" t="s">
        <v>806</v>
      </c>
      <c r="E335" s="1" t="s">
        <v>278</v>
      </c>
      <c r="F335" s="415"/>
      <c r="H335" s="136"/>
      <c r="T335" s="136"/>
      <c r="U335" s="136"/>
    </row>
    <row r="336" spans="1:21" s="19" customFormat="1" ht="44.25" customHeight="1">
      <c r="A336" s="47" t="s">
        <v>169</v>
      </c>
      <c r="B336" s="47"/>
      <c r="C336" s="20" t="s">
        <v>62</v>
      </c>
      <c r="D336" s="51" t="s">
        <v>628</v>
      </c>
      <c r="E336" s="54"/>
      <c r="F336" s="417">
        <f>F337</f>
        <v>1415</v>
      </c>
      <c r="H336" s="134"/>
      <c r="T336" s="134"/>
      <c r="U336" s="134"/>
    </row>
    <row r="337" spans="1:21" s="19" customFormat="1" ht="25.5">
      <c r="A337" s="47" t="s">
        <v>626</v>
      </c>
      <c r="B337" s="47"/>
      <c r="C337" s="20" t="s">
        <v>62</v>
      </c>
      <c r="D337" s="51" t="s">
        <v>627</v>
      </c>
      <c r="E337" s="54"/>
      <c r="F337" s="417">
        <f>F338+F342+F345+F343</f>
        <v>1415</v>
      </c>
      <c r="H337" s="134"/>
      <c r="T337" s="134"/>
      <c r="U337" s="134"/>
    </row>
    <row r="338" spans="1:21" s="19" customFormat="1" ht="25.5">
      <c r="A338" s="52" t="s">
        <v>857</v>
      </c>
      <c r="B338" s="52"/>
      <c r="C338" s="28" t="s">
        <v>62</v>
      </c>
      <c r="D338" s="43" t="s">
        <v>629</v>
      </c>
      <c r="E338" s="54"/>
      <c r="F338" s="392">
        <f>F339+F340</f>
        <v>1235</v>
      </c>
      <c r="H338" s="134"/>
      <c r="T338" s="134"/>
      <c r="U338" s="134"/>
    </row>
    <row r="339" spans="1:21" s="26" customFormat="1" ht="27.75" customHeight="1">
      <c r="A339" s="31" t="s">
        <v>268</v>
      </c>
      <c r="B339" s="31"/>
      <c r="C339" s="28" t="s">
        <v>62</v>
      </c>
      <c r="D339" s="43" t="s">
        <v>629</v>
      </c>
      <c r="E339" s="36">
        <v>240</v>
      </c>
      <c r="F339" s="415">
        <f>500+35-100</f>
        <v>435</v>
      </c>
      <c r="H339" s="138"/>
      <c r="P339" s="62"/>
      <c r="T339" s="138"/>
      <c r="U339" s="138"/>
    </row>
    <row r="340" spans="1:21" s="29" customFormat="1" ht="15" customHeight="1">
      <c r="A340" s="3" t="s">
        <v>277</v>
      </c>
      <c r="B340" s="3"/>
      <c r="C340" s="28" t="s">
        <v>62</v>
      </c>
      <c r="D340" s="43" t="s">
        <v>629</v>
      </c>
      <c r="E340" s="1" t="s">
        <v>278</v>
      </c>
      <c r="F340" s="415">
        <f>1400-500-100</f>
        <v>800</v>
      </c>
      <c r="H340" s="136"/>
      <c r="T340" s="136"/>
      <c r="U340" s="136"/>
    </row>
    <row r="341" spans="1:21" s="29" customFormat="1" ht="15" customHeight="1">
      <c r="A341" s="3" t="s">
        <v>759</v>
      </c>
      <c r="B341" s="3"/>
      <c r="C341" s="28" t="s">
        <v>62</v>
      </c>
      <c r="D341" s="43" t="s">
        <v>752</v>
      </c>
      <c r="E341" s="1"/>
      <c r="F341" s="415">
        <f>F342</f>
        <v>80</v>
      </c>
      <c r="H341" s="136"/>
      <c r="T341" s="136"/>
      <c r="U341" s="136"/>
    </row>
    <row r="342" spans="1:21" s="29" customFormat="1" ht="15" customHeight="1">
      <c r="A342" s="3" t="s">
        <v>277</v>
      </c>
      <c r="B342" s="3"/>
      <c r="C342" s="28" t="s">
        <v>62</v>
      </c>
      <c r="D342" s="43" t="s">
        <v>752</v>
      </c>
      <c r="E342" s="1" t="s">
        <v>278</v>
      </c>
      <c r="F342" s="415">
        <v>80</v>
      </c>
      <c r="H342" s="136"/>
      <c r="T342" s="136"/>
      <c r="U342" s="136"/>
    </row>
    <row r="343" spans="1:21" s="29" customFormat="1" ht="19.5" customHeight="1">
      <c r="A343" s="3" t="s">
        <v>760</v>
      </c>
      <c r="B343" s="88"/>
      <c r="C343" s="28" t="s">
        <v>62</v>
      </c>
      <c r="D343" s="1" t="s">
        <v>859</v>
      </c>
      <c r="E343" s="1"/>
      <c r="F343" s="415">
        <f>F344</f>
        <v>90</v>
      </c>
      <c r="H343" s="136"/>
      <c r="T343" s="136"/>
      <c r="U343" s="136"/>
    </row>
    <row r="344" spans="1:21" s="29" customFormat="1" ht="15" customHeight="1">
      <c r="A344" s="3" t="s">
        <v>277</v>
      </c>
      <c r="B344" s="88"/>
      <c r="C344" s="28" t="s">
        <v>62</v>
      </c>
      <c r="D344" s="1" t="s">
        <v>859</v>
      </c>
      <c r="E344" s="1" t="s">
        <v>278</v>
      </c>
      <c r="F344" s="415">
        <v>90</v>
      </c>
      <c r="H344" s="136"/>
      <c r="T344" s="136"/>
      <c r="U344" s="136"/>
    </row>
    <row r="345" spans="1:21" s="29" customFormat="1" ht="19.5" customHeight="1">
      <c r="A345" s="3" t="s">
        <v>760</v>
      </c>
      <c r="B345" s="23"/>
      <c r="C345" s="28" t="s">
        <v>62</v>
      </c>
      <c r="D345" s="1" t="s">
        <v>858</v>
      </c>
      <c r="E345" s="1"/>
      <c r="F345" s="415">
        <f>F346</f>
        <v>10</v>
      </c>
      <c r="H345" s="136"/>
      <c r="T345" s="136"/>
      <c r="U345" s="136"/>
    </row>
    <row r="346" spans="1:21" s="29" customFormat="1" ht="15" customHeight="1">
      <c r="A346" s="3" t="s">
        <v>277</v>
      </c>
      <c r="B346" s="25"/>
      <c r="C346" s="28" t="s">
        <v>62</v>
      </c>
      <c r="D346" s="1" t="s">
        <v>858</v>
      </c>
      <c r="E346" s="1" t="s">
        <v>278</v>
      </c>
      <c r="F346" s="415">
        <v>10</v>
      </c>
      <c r="H346" s="136"/>
      <c r="T346" s="136"/>
      <c r="U346" s="136"/>
    </row>
    <row r="347" spans="1:21" s="110" customFormat="1" ht="15">
      <c r="A347" s="88" t="s">
        <v>120</v>
      </c>
      <c r="B347" s="25"/>
      <c r="C347" s="90" t="s">
        <v>121</v>
      </c>
      <c r="D347" s="89"/>
      <c r="E347" s="89"/>
      <c r="F347" s="410">
        <f>F348+F354</f>
        <v>2312.984</v>
      </c>
      <c r="H347" s="137"/>
      <c r="T347" s="137"/>
      <c r="U347" s="137"/>
    </row>
    <row r="348" spans="1:21" s="110" customFormat="1" ht="15">
      <c r="A348" s="88" t="s">
        <v>78</v>
      </c>
      <c r="B348" s="3"/>
      <c r="C348" s="90" t="s">
        <v>115</v>
      </c>
      <c r="D348" s="89"/>
      <c r="E348" s="89"/>
      <c r="F348" s="410">
        <f>F349</f>
        <v>1212.984</v>
      </c>
      <c r="H348" s="137"/>
      <c r="T348" s="137"/>
      <c r="U348" s="137"/>
    </row>
    <row r="349" spans="1:21" s="68" customFormat="1" ht="25.5">
      <c r="A349" s="23" t="s">
        <v>172</v>
      </c>
      <c r="B349" s="3"/>
      <c r="C349" s="20" t="s">
        <v>115</v>
      </c>
      <c r="D349" s="21" t="s">
        <v>639</v>
      </c>
      <c r="E349" s="21"/>
      <c r="F349" s="391">
        <f>F350</f>
        <v>1212.984</v>
      </c>
      <c r="H349" s="146"/>
      <c r="P349" s="19"/>
      <c r="T349" s="146"/>
      <c r="U349" s="146"/>
    </row>
    <row r="350" spans="1:21" s="68" customFormat="1" ht="51">
      <c r="A350" s="25" t="s">
        <v>173</v>
      </c>
      <c r="B350" s="88"/>
      <c r="C350" s="20" t="s">
        <v>115</v>
      </c>
      <c r="D350" s="21" t="s">
        <v>638</v>
      </c>
      <c r="E350" s="21"/>
      <c r="F350" s="391">
        <f>F352</f>
        <v>1212.984</v>
      </c>
      <c r="H350" s="146"/>
      <c r="P350" s="19"/>
      <c r="T350" s="146"/>
      <c r="U350" s="146"/>
    </row>
    <row r="351" spans="1:21" s="68" customFormat="1" ht="25.5">
      <c r="A351" s="25" t="s">
        <v>631</v>
      </c>
      <c r="B351" s="498"/>
      <c r="C351" s="20" t="s">
        <v>115</v>
      </c>
      <c r="D351" s="21" t="s">
        <v>632</v>
      </c>
      <c r="E351" s="21"/>
      <c r="F351" s="391">
        <f>F352</f>
        <v>1212.984</v>
      </c>
      <c r="H351" s="146"/>
      <c r="P351" s="19"/>
      <c r="T351" s="146"/>
      <c r="U351" s="146"/>
    </row>
    <row r="352" spans="1:21" s="29" customFormat="1" ht="25.5">
      <c r="A352" s="3" t="s">
        <v>455</v>
      </c>
      <c r="B352" s="493"/>
      <c r="C352" s="28" t="s">
        <v>115</v>
      </c>
      <c r="D352" s="1" t="s">
        <v>633</v>
      </c>
      <c r="E352" s="1"/>
      <c r="F352" s="415">
        <f>F353</f>
        <v>1212.984</v>
      </c>
      <c r="H352" s="136"/>
      <c r="T352" s="136"/>
      <c r="U352" s="136"/>
    </row>
    <row r="353" spans="1:21" s="29" customFormat="1" ht="27.75" customHeight="1">
      <c r="A353" s="3" t="s">
        <v>279</v>
      </c>
      <c r="B353" s="520"/>
      <c r="C353" s="28" t="s">
        <v>115</v>
      </c>
      <c r="D353" s="1" t="s">
        <v>633</v>
      </c>
      <c r="E353" s="1" t="s">
        <v>280</v>
      </c>
      <c r="F353" s="415">
        <v>1212.984</v>
      </c>
      <c r="H353" s="136"/>
      <c r="T353" s="136">
        <f>95359*12</f>
        <v>1144308</v>
      </c>
      <c r="U353" s="136"/>
    </row>
    <row r="354" spans="1:21" s="110" customFormat="1" ht="15">
      <c r="A354" s="88" t="s">
        <v>108</v>
      </c>
      <c r="B354" s="520"/>
      <c r="C354" s="90" t="s">
        <v>107</v>
      </c>
      <c r="D354" s="89"/>
      <c r="E354" s="89"/>
      <c r="F354" s="410">
        <f>F359+F355</f>
        <v>1100</v>
      </c>
      <c r="H354" s="137"/>
      <c r="T354" s="137"/>
      <c r="U354" s="137"/>
    </row>
    <row r="355" spans="1:6" ht="13.5" hidden="1">
      <c r="A355" s="23" t="s">
        <v>147</v>
      </c>
      <c r="B355" s="498"/>
      <c r="C355" s="65" t="s">
        <v>107</v>
      </c>
      <c r="D355" s="40" t="s">
        <v>58</v>
      </c>
      <c r="E355" s="40"/>
      <c r="F355" s="412">
        <f>F356</f>
        <v>0</v>
      </c>
    </row>
    <row r="356" spans="1:6" ht="13.5" hidden="1">
      <c r="A356" s="25" t="s">
        <v>114</v>
      </c>
      <c r="B356" s="493"/>
      <c r="C356" s="65" t="s">
        <v>107</v>
      </c>
      <c r="D356" s="21" t="s">
        <v>111</v>
      </c>
      <c r="E356" s="21"/>
      <c r="F356" s="391">
        <f>F357</f>
        <v>0</v>
      </c>
    </row>
    <row r="357" spans="1:21" s="19" customFormat="1" ht="26.25" hidden="1">
      <c r="A357" s="46" t="s">
        <v>217</v>
      </c>
      <c r="B357" s="493"/>
      <c r="C357" s="65" t="s">
        <v>107</v>
      </c>
      <c r="D357" s="36" t="s">
        <v>216</v>
      </c>
      <c r="E357" s="36"/>
      <c r="F357" s="413">
        <f>F358</f>
        <v>0</v>
      </c>
      <c r="H357" s="134"/>
      <c r="T357" s="134"/>
      <c r="U357" s="134"/>
    </row>
    <row r="358" spans="1:21" s="19" customFormat="1" ht="39" hidden="1">
      <c r="A358" s="46" t="s">
        <v>218</v>
      </c>
      <c r="B358" s="516"/>
      <c r="C358" s="65" t="s">
        <v>107</v>
      </c>
      <c r="D358" s="36" t="s">
        <v>216</v>
      </c>
      <c r="E358" s="38">
        <v>314</v>
      </c>
      <c r="F358" s="413"/>
      <c r="H358" s="134"/>
      <c r="T358" s="134"/>
      <c r="U358" s="134"/>
    </row>
    <row r="359" spans="1:21" s="68" customFormat="1" ht="51">
      <c r="A359" s="23" t="s">
        <v>170</v>
      </c>
      <c r="B359" s="440"/>
      <c r="C359" s="65" t="s">
        <v>107</v>
      </c>
      <c r="D359" s="21" t="s">
        <v>634</v>
      </c>
      <c r="E359" s="21"/>
      <c r="F359" s="391">
        <f>F360+F394</f>
        <v>1100</v>
      </c>
      <c r="H359" s="146"/>
      <c r="P359" s="19"/>
      <c r="T359" s="146"/>
      <c r="U359" s="146"/>
    </row>
    <row r="360" spans="1:21" s="68" customFormat="1" ht="89.25">
      <c r="A360" s="25" t="s">
        <v>723</v>
      </c>
      <c r="B360" s="515"/>
      <c r="C360" s="65" t="s">
        <v>107</v>
      </c>
      <c r="D360" s="21" t="s">
        <v>636</v>
      </c>
      <c r="E360" s="21"/>
      <c r="F360" s="391">
        <f>F361</f>
        <v>1000</v>
      </c>
      <c r="H360" s="146"/>
      <c r="P360" s="19"/>
      <c r="T360" s="146"/>
      <c r="U360" s="146"/>
    </row>
    <row r="361" spans="1:21" s="68" customFormat="1" ht="38.25">
      <c r="A361" s="25" t="s">
        <v>637</v>
      </c>
      <c r="B361" s="516"/>
      <c r="C361" s="65" t="s">
        <v>107</v>
      </c>
      <c r="D361" s="21" t="s">
        <v>635</v>
      </c>
      <c r="E361" s="21"/>
      <c r="F361" s="391">
        <f>F362+F365+F371+F374+F389+F392</f>
        <v>1000</v>
      </c>
      <c r="H361" s="146"/>
      <c r="P361" s="19"/>
      <c r="T361" s="146"/>
      <c r="U361" s="146"/>
    </row>
    <row r="362" spans="1:21" s="29" customFormat="1" ht="18" customHeight="1" hidden="1">
      <c r="A362" s="30" t="s">
        <v>722</v>
      </c>
      <c r="B362" s="440"/>
      <c r="C362" s="66" t="s">
        <v>107</v>
      </c>
      <c r="D362" s="1" t="s">
        <v>762</v>
      </c>
      <c r="E362" s="1"/>
      <c r="F362" s="415">
        <f>F364</f>
        <v>0</v>
      </c>
      <c r="H362" s="136"/>
      <c r="T362" s="136"/>
      <c r="U362" s="136"/>
    </row>
    <row r="363" spans="1:21" s="62" customFormat="1" ht="12" customHeight="1" hidden="1">
      <c r="A363" s="31" t="s">
        <v>66</v>
      </c>
      <c r="B363" s="515"/>
      <c r="C363" s="66" t="s">
        <v>107</v>
      </c>
      <c r="D363" s="1" t="s">
        <v>171</v>
      </c>
      <c r="E363" s="1" t="s">
        <v>103</v>
      </c>
      <c r="F363" s="415"/>
      <c r="H363" s="145"/>
      <c r="T363" s="145"/>
      <c r="U363" s="145"/>
    </row>
    <row r="364" spans="1:21" s="62" customFormat="1" ht="16.5" customHeight="1" hidden="1">
      <c r="A364" s="3" t="s">
        <v>279</v>
      </c>
      <c r="B364" s="516"/>
      <c r="C364" s="66" t="s">
        <v>107</v>
      </c>
      <c r="D364" s="1" t="s">
        <v>762</v>
      </c>
      <c r="E364" s="1" t="s">
        <v>280</v>
      </c>
      <c r="F364" s="415"/>
      <c r="H364" s="145"/>
      <c r="T364" s="145"/>
      <c r="U364" s="145"/>
    </row>
    <row r="365" spans="1:21" s="29" customFormat="1" ht="26.25" hidden="1">
      <c r="A365" s="30" t="s">
        <v>244</v>
      </c>
      <c r="B365" s="440"/>
      <c r="C365" s="66" t="s">
        <v>107</v>
      </c>
      <c r="D365" s="1" t="s">
        <v>784</v>
      </c>
      <c r="E365" s="1"/>
      <c r="F365" s="415">
        <f>F366+F367</f>
        <v>0</v>
      </c>
      <c r="T365" s="136"/>
      <c r="U365" s="136"/>
    </row>
    <row r="366" spans="1:21" s="62" customFormat="1" ht="13.5" hidden="1">
      <c r="A366" s="31" t="s">
        <v>66</v>
      </c>
      <c r="B366" s="515"/>
      <c r="C366" s="66" t="s">
        <v>107</v>
      </c>
      <c r="D366" s="1" t="s">
        <v>171</v>
      </c>
      <c r="E366" s="1" t="s">
        <v>103</v>
      </c>
      <c r="F366" s="415"/>
      <c r="T366" s="145"/>
      <c r="U366" s="145"/>
    </row>
    <row r="367" spans="1:21" s="62" customFormat="1" ht="28.5" customHeight="1" hidden="1">
      <c r="A367" s="3" t="s">
        <v>598</v>
      </c>
      <c r="B367" s="516"/>
      <c r="C367" s="66" t="s">
        <v>107</v>
      </c>
      <c r="D367" s="1" t="s">
        <v>784</v>
      </c>
      <c r="E367" s="1" t="s">
        <v>280</v>
      </c>
      <c r="F367" s="415"/>
      <c r="T367" s="145"/>
      <c r="U367" s="145"/>
    </row>
    <row r="368" spans="1:21" s="29" customFormat="1" ht="39" hidden="1">
      <c r="A368" s="30" t="s">
        <v>258</v>
      </c>
      <c r="B368" s="440"/>
      <c r="C368" s="66" t="s">
        <v>107</v>
      </c>
      <c r="D368" s="1" t="s">
        <v>245</v>
      </c>
      <c r="E368" s="1"/>
      <c r="F368" s="415">
        <f>F369+F370</f>
        <v>0</v>
      </c>
      <c r="T368" s="136"/>
      <c r="U368" s="136"/>
    </row>
    <row r="369" spans="1:21" s="62" customFormat="1" ht="13.5" hidden="1">
      <c r="A369" s="31" t="s">
        <v>66</v>
      </c>
      <c r="B369" s="440"/>
      <c r="C369" s="66" t="s">
        <v>107</v>
      </c>
      <c r="D369" s="1" t="s">
        <v>171</v>
      </c>
      <c r="E369" s="1" t="s">
        <v>103</v>
      </c>
      <c r="F369" s="415"/>
      <c r="T369" s="145"/>
      <c r="U369" s="145"/>
    </row>
    <row r="370" spans="1:21" s="62" customFormat="1" ht="28.5" customHeight="1" hidden="1">
      <c r="A370" s="3" t="s">
        <v>598</v>
      </c>
      <c r="B370" s="516"/>
      <c r="C370" s="66" t="s">
        <v>107</v>
      </c>
      <c r="D370" s="1" t="s">
        <v>245</v>
      </c>
      <c r="E370" s="1" t="s">
        <v>280</v>
      </c>
      <c r="F370" s="415"/>
      <c r="T370" s="145"/>
      <c r="U370" s="145"/>
    </row>
    <row r="371" spans="1:21" s="29" customFormat="1" ht="26.25" hidden="1">
      <c r="A371" s="30" t="s">
        <v>246</v>
      </c>
      <c r="B371" s="440"/>
      <c r="C371" s="66" t="s">
        <v>107</v>
      </c>
      <c r="D371" s="1" t="s">
        <v>786</v>
      </c>
      <c r="E371" s="1"/>
      <c r="F371" s="415">
        <f>F372+F373</f>
        <v>0</v>
      </c>
      <c r="T371" s="136"/>
      <c r="U371" s="136"/>
    </row>
    <row r="372" spans="1:21" s="62" customFormat="1" ht="13.5" hidden="1">
      <c r="A372" s="31" t="s">
        <v>66</v>
      </c>
      <c r="B372" s="88"/>
      <c r="C372" s="66" t="s">
        <v>107</v>
      </c>
      <c r="D372" s="1" t="s">
        <v>171</v>
      </c>
      <c r="E372" s="1" t="s">
        <v>103</v>
      </c>
      <c r="F372" s="415"/>
      <c r="T372" s="145"/>
      <c r="U372" s="145"/>
    </row>
    <row r="373" spans="1:21" s="62" customFormat="1" ht="13.5" hidden="1">
      <c r="A373" s="31" t="s">
        <v>785</v>
      </c>
      <c r="B373" s="23"/>
      <c r="C373" s="66" t="s">
        <v>107</v>
      </c>
      <c r="D373" s="1" t="s">
        <v>786</v>
      </c>
      <c r="E373" s="1" t="s">
        <v>280</v>
      </c>
      <c r="F373" s="415"/>
      <c r="T373" s="145"/>
      <c r="U373" s="145"/>
    </row>
    <row r="374" spans="1:21" s="29" customFormat="1" ht="25.5">
      <c r="A374" s="30" t="s">
        <v>456</v>
      </c>
      <c r="B374" s="25"/>
      <c r="C374" s="66" t="s">
        <v>107</v>
      </c>
      <c r="D374" s="1" t="s">
        <v>787</v>
      </c>
      <c r="E374" s="1"/>
      <c r="F374" s="415">
        <f>F375+F376</f>
        <v>600</v>
      </c>
      <c r="T374" s="136"/>
      <c r="U374" s="136"/>
    </row>
    <row r="375" spans="1:21" s="62" customFormat="1" ht="25.5">
      <c r="A375" s="31" t="s">
        <v>824</v>
      </c>
      <c r="B375" s="31"/>
      <c r="C375" s="66" t="s">
        <v>107</v>
      </c>
      <c r="D375" s="1" t="s">
        <v>787</v>
      </c>
      <c r="E375" s="1" t="s">
        <v>280</v>
      </c>
      <c r="F375" s="415">
        <v>600</v>
      </c>
      <c r="T375" s="145"/>
      <c r="U375" s="145"/>
    </row>
    <row r="376" spans="1:21" s="101" customFormat="1" ht="14.25" hidden="1">
      <c r="A376" s="88" t="s">
        <v>65</v>
      </c>
      <c r="B376" s="31"/>
      <c r="C376" s="90" t="s">
        <v>64</v>
      </c>
      <c r="D376" s="89"/>
      <c r="E376" s="89"/>
      <c r="F376" s="410">
        <f>F377+F381</f>
        <v>0</v>
      </c>
      <c r="H376" s="135"/>
      <c r="T376" s="135"/>
      <c r="U376" s="135"/>
    </row>
    <row r="377" spans="1:21" s="63" customFormat="1" ht="26.25" hidden="1">
      <c r="A377" s="23" t="s">
        <v>174</v>
      </c>
      <c r="B377" s="498"/>
      <c r="C377" s="20" t="s">
        <v>64</v>
      </c>
      <c r="D377" s="21" t="s">
        <v>59</v>
      </c>
      <c r="E377" s="21"/>
      <c r="F377" s="391">
        <f>F378</f>
        <v>0</v>
      </c>
      <c r="H377" s="140"/>
      <c r="P377" s="29"/>
      <c r="T377" s="140"/>
      <c r="U377" s="140"/>
    </row>
    <row r="378" spans="1:21" s="63" customFormat="1" ht="39" hidden="1">
      <c r="A378" s="25" t="s">
        <v>175</v>
      </c>
      <c r="B378" s="493"/>
      <c r="C378" s="20" t="s">
        <v>64</v>
      </c>
      <c r="D378" s="21" t="s">
        <v>60</v>
      </c>
      <c r="E378" s="21"/>
      <c r="F378" s="391">
        <f>F379</f>
        <v>0</v>
      </c>
      <c r="H378" s="140"/>
      <c r="P378" s="29"/>
      <c r="T378" s="140"/>
      <c r="U378" s="140"/>
    </row>
    <row r="379" spans="1:21" s="29" customFormat="1" ht="52.5" hidden="1">
      <c r="A379" s="31" t="s">
        <v>265</v>
      </c>
      <c r="B379" s="440"/>
      <c r="C379" s="28" t="s">
        <v>64</v>
      </c>
      <c r="D379" s="1" t="s">
        <v>208</v>
      </c>
      <c r="E379" s="1"/>
      <c r="F379" s="415">
        <f>F380</f>
        <v>0</v>
      </c>
      <c r="H379" s="136"/>
      <c r="T379" s="136"/>
      <c r="U379" s="136"/>
    </row>
    <row r="380" spans="1:21" s="29" customFormat="1" ht="26.25" hidden="1">
      <c r="A380" s="31" t="s">
        <v>267</v>
      </c>
      <c r="B380" s="440"/>
      <c r="C380" s="28" t="s">
        <v>64</v>
      </c>
      <c r="D380" s="1" t="s">
        <v>208</v>
      </c>
      <c r="E380" s="36">
        <v>240</v>
      </c>
      <c r="F380" s="415">
        <f>2200-600-100-299-1201</f>
        <v>0</v>
      </c>
      <c r="H380" s="136"/>
      <c r="T380" s="136"/>
      <c r="U380" s="136"/>
    </row>
    <row r="381" spans="1:21" s="29" customFormat="1" ht="13.5" hidden="1">
      <c r="A381" s="23" t="s">
        <v>147</v>
      </c>
      <c r="B381" s="440"/>
      <c r="C381" s="65" t="s">
        <v>64</v>
      </c>
      <c r="D381" s="40" t="s">
        <v>58</v>
      </c>
      <c r="E381" s="21"/>
      <c r="F381" s="391">
        <f>F382</f>
        <v>0</v>
      </c>
      <c r="T381" s="136"/>
      <c r="U381" s="136"/>
    </row>
    <row r="382" spans="1:21" s="29" customFormat="1" ht="13.5" hidden="1">
      <c r="A382" s="25" t="s">
        <v>114</v>
      </c>
      <c r="B382" s="440"/>
      <c r="C382" s="65" t="s">
        <v>64</v>
      </c>
      <c r="D382" s="21" t="s">
        <v>111</v>
      </c>
      <c r="E382" s="1"/>
      <c r="F382" s="415">
        <f>F383+F385+F387</f>
        <v>0</v>
      </c>
      <c r="T382" s="136"/>
      <c r="U382" s="136"/>
    </row>
    <row r="383" spans="1:21" s="29" customFormat="1" ht="13.5" hidden="1">
      <c r="A383" s="31" t="s">
        <v>232</v>
      </c>
      <c r="B383" s="440"/>
      <c r="C383" s="66" t="s">
        <v>64</v>
      </c>
      <c r="D383" s="1" t="s">
        <v>231</v>
      </c>
      <c r="E383" s="1"/>
      <c r="F383" s="415">
        <f>F384</f>
        <v>0</v>
      </c>
      <c r="T383" s="136"/>
      <c r="U383" s="136"/>
    </row>
    <row r="384" spans="1:21" s="29" customFormat="1" ht="26.25" hidden="1">
      <c r="A384" s="31" t="s">
        <v>81</v>
      </c>
      <c r="B384" s="440"/>
      <c r="C384" s="66" t="s">
        <v>64</v>
      </c>
      <c r="D384" s="1" t="s">
        <v>231</v>
      </c>
      <c r="E384" s="1" t="s">
        <v>101</v>
      </c>
      <c r="F384" s="415"/>
      <c r="T384" s="136"/>
      <c r="U384" s="136"/>
    </row>
    <row r="385" spans="1:21" s="29" customFormat="1" ht="13.5" hidden="1">
      <c r="A385" s="31" t="s">
        <v>241</v>
      </c>
      <c r="B385" s="516"/>
      <c r="C385" s="66" t="s">
        <v>64</v>
      </c>
      <c r="D385" s="1" t="s">
        <v>235</v>
      </c>
      <c r="E385" s="1"/>
      <c r="F385" s="415">
        <f>F386</f>
        <v>0</v>
      </c>
      <c r="T385" s="136"/>
      <c r="U385" s="136"/>
    </row>
    <row r="386" spans="1:21" s="29" customFormat="1" ht="26.25" hidden="1">
      <c r="A386" s="31" t="s">
        <v>81</v>
      </c>
      <c r="B386" s="440"/>
      <c r="C386" s="66" t="s">
        <v>64</v>
      </c>
      <c r="D386" s="1" t="s">
        <v>235</v>
      </c>
      <c r="E386" s="1" t="s">
        <v>101</v>
      </c>
      <c r="F386" s="415"/>
      <c r="T386" s="136"/>
      <c r="U386" s="136"/>
    </row>
    <row r="387" spans="1:21" s="29" customFormat="1" ht="39" hidden="1">
      <c r="A387" s="31" t="s">
        <v>260</v>
      </c>
      <c r="B387" s="440"/>
      <c r="C387" s="66" t="s">
        <v>64</v>
      </c>
      <c r="D387" s="1" t="s">
        <v>253</v>
      </c>
      <c r="E387" s="1"/>
      <c r="F387" s="415">
        <f>F388</f>
        <v>0</v>
      </c>
      <c r="T387" s="136"/>
      <c r="U387" s="136"/>
    </row>
    <row r="388" spans="1:21" s="29" customFormat="1" ht="26.25" hidden="1">
      <c r="A388" s="31" t="s">
        <v>81</v>
      </c>
      <c r="B388" s="516"/>
      <c r="C388" s="66" t="s">
        <v>64</v>
      </c>
      <c r="D388" s="1" t="s">
        <v>253</v>
      </c>
      <c r="E388" s="1" t="s">
        <v>101</v>
      </c>
      <c r="F388" s="415"/>
      <c r="G388" s="155"/>
      <c r="T388" s="136"/>
      <c r="U388" s="136"/>
    </row>
    <row r="389" spans="1:21" s="29" customFormat="1" ht="39" hidden="1">
      <c r="A389" s="30" t="s">
        <v>801</v>
      </c>
      <c r="B389" s="440"/>
      <c r="C389" s="66" t="s">
        <v>107</v>
      </c>
      <c r="D389" s="1" t="s">
        <v>803</v>
      </c>
      <c r="E389" s="1"/>
      <c r="F389" s="415">
        <f>F390+F391</f>
        <v>0</v>
      </c>
      <c r="T389" s="136"/>
      <c r="U389" s="136"/>
    </row>
    <row r="390" spans="1:21" s="62" customFormat="1" ht="13.5" hidden="1">
      <c r="A390" s="31" t="s">
        <v>66</v>
      </c>
      <c r="B390" s="493"/>
      <c r="C390" s="66" t="s">
        <v>107</v>
      </c>
      <c r="D390" s="1" t="s">
        <v>802</v>
      </c>
      <c r="E390" s="1" t="s">
        <v>103</v>
      </c>
      <c r="F390" s="415"/>
      <c r="T390" s="145"/>
      <c r="U390" s="145"/>
    </row>
    <row r="391" spans="1:21" s="62" customFormat="1" ht="13.5" hidden="1">
      <c r="A391" s="31" t="s">
        <v>785</v>
      </c>
      <c r="B391" s="493"/>
      <c r="C391" s="66" t="s">
        <v>107</v>
      </c>
      <c r="D391" s="1" t="s">
        <v>803</v>
      </c>
      <c r="E391" s="1" t="s">
        <v>280</v>
      </c>
      <c r="F391" s="415"/>
      <c r="T391" s="145"/>
      <c r="U391" s="145"/>
    </row>
    <row r="392" spans="1:21" s="29" customFormat="1" ht="38.25">
      <c r="A392" s="30" t="s">
        <v>801</v>
      </c>
      <c r="B392" s="516"/>
      <c r="C392" s="66" t="s">
        <v>107</v>
      </c>
      <c r="D392" s="1" t="s">
        <v>802</v>
      </c>
      <c r="E392" s="1"/>
      <c r="F392" s="415">
        <f>F393</f>
        <v>400</v>
      </c>
      <c r="T392" s="136"/>
      <c r="U392" s="136"/>
    </row>
    <row r="393" spans="1:21" s="62" customFormat="1" ht="25.5">
      <c r="A393" s="31" t="s">
        <v>824</v>
      </c>
      <c r="B393" s="440"/>
      <c r="C393" s="66" t="s">
        <v>107</v>
      </c>
      <c r="D393" s="1" t="s">
        <v>802</v>
      </c>
      <c r="E393" s="1" t="s">
        <v>280</v>
      </c>
      <c r="F393" s="415">
        <v>400</v>
      </c>
      <c r="T393" s="145"/>
      <c r="U393" s="145"/>
    </row>
    <row r="394" spans="1:21" s="68" customFormat="1" ht="89.25">
      <c r="A394" s="25" t="s">
        <v>457</v>
      </c>
      <c r="B394" s="515"/>
      <c r="C394" s="65" t="s">
        <v>107</v>
      </c>
      <c r="D394" s="21" t="s">
        <v>711</v>
      </c>
      <c r="E394" s="21"/>
      <c r="F394" s="391">
        <f>F395</f>
        <v>100</v>
      </c>
      <c r="H394" s="146"/>
      <c r="P394" s="19"/>
      <c r="T394" s="146"/>
      <c r="U394" s="481"/>
    </row>
    <row r="395" spans="1:21" s="68" customFormat="1" ht="38.25">
      <c r="A395" s="25" t="s">
        <v>714</v>
      </c>
      <c r="B395" s="516"/>
      <c r="C395" s="65" t="s">
        <v>107</v>
      </c>
      <c r="D395" s="21" t="s">
        <v>712</v>
      </c>
      <c r="E395" s="21"/>
      <c r="F395" s="391">
        <f>F399+F396</f>
        <v>100</v>
      </c>
      <c r="H395" s="146"/>
      <c r="P395" s="19"/>
      <c r="T395" s="146"/>
      <c r="U395" s="481"/>
    </row>
    <row r="396" spans="1:21" s="29" customFormat="1" ht="21" customHeight="1" hidden="1">
      <c r="A396" s="30" t="s">
        <v>722</v>
      </c>
      <c r="B396" s="440"/>
      <c r="C396" s="66" t="s">
        <v>107</v>
      </c>
      <c r="D396" s="1" t="s">
        <v>777</v>
      </c>
      <c r="E396" s="1"/>
      <c r="F396" s="415">
        <f>F398</f>
        <v>0</v>
      </c>
      <c r="H396" s="136"/>
      <c r="T396" s="136"/>
      <c r="U396" s="477"/>
    </row>
    <row r="397" spans="1:21" s="62" customFormat="1" ht="12" customHeight="1" hidden="1">
      <c r="A397" s="31" t="s">
        <v>66</v>
      </c>
      <c r="B397" s="515"/>
      <c r="C397" s="66" t="s">
        <v>107</v>
      </c>
      <c r="D397" s="1" t="s">
        <v>771</v>
      </c>
      <c r="E397" s="1" t="s">
        <v>103</v>
      </c>
      <c r="F397" s="415"/>
      <c r="H397" s="145"/>
      <c r="T397" s="145"/>
      <c r="U397" s="482"/>
    </row>
    <row r="398" spans="1:21" s="62" customFormat="1" ht="16.5" customHeight="1" hidden="1">
      <c r="A398" s="3" t="s">
        <v>279</v>
      </c>
      <c r="B398" s="502"/>
      <c r="C398" s="66" t="s">
        <v>107</v>
      </c>
      <c r="D398" s="1" t="s">
        <v>777</v>
      </c>
      <c r="E398" s="1" t="s">
        <v>280</v>
      </c>
      <c r="F398" s="415"/>
      <c r="H398" s="145"/>
      <c r="T398" s="145"/>
      <c r="U398" s="482"/>
    </row>
    <row r="399" spans="1:21" s="29" customFormat="1" ht="18" customHeight="1">
      <c r="A399" s="30" t="s">
        <v>722</v>
      </c>
      <c r="B399" s="502"/>
      <c r="C399" s="66" t="s">
        <v>107</v>
      </c>
      <c r="D399" s="1" t="s">
        <v>771</v>
      </c>
      <c r="E399" s="1"/>
      <c r="F399" s="415">
        <f>F401</f>
        <v>100</v>
      </c>
      <c r="H399" s="136"/>
      <c r="T399" s="136"/>
      <c r="U399" s="477"/>
    </row>
    <row r="400" spans="1:21" s="62" customFormat="1" ht="12" customHeight="1" hidden="1">
      <c r="A400" s="31" t="s">
        <v>66</v>
      </c>
      <c r="B400" s="498"/>
      <c r="C400" s="66" t="s">
        <v>107</v>
      </c>
      <c r="D400" s="1" t="s">
        <v>771</v>
      </c>
      <c r="E400" s="1" t="s">
        <v>103</v>
      </c>
      <c r="F400" s="415"/>
      <c r="H400" s="145"/>
      <c r="T400" s="145"/>
      <c r="U400" s="482"/>
    </row>
    <row r="401" spans="1:21" s="62" customFormat="1" ht="16.5" customHeight="1">
      <c r="A401" s="3" t="s">
        <v>279</v>
      </c>
      <c r="B401" s="493"/>
      <c r="C401" s="66" t="s">
        <v>107</v>
      </c>
      <c r="D401" s="1" t="s">
        <v>771</v>
      </c>
      <c r="E401" s="1" t="s">
        <v>280</v>
      </c>
      <c r="F401" s="415">
        <v>100</v>
      </c>
      <c r="H401" s="145"/>
      <c r="T401" s="145"/>
      <c r="U401" s="482"/>
    </row>
    <row r="402" spans="1:21" s="29" customFormat="1" ht="13.5" hidden="1">
      <c r="A402" s="88" t="s">
        <v>133</v>
      </c>
      <c r="B402" s="493"/>
      <c r="C402" s="65" t="s">
        <v>130</v>
      </c>
      <c r="D402" s="117"/>
      <c r="E402" s="1"/>
      <c r="F402" s="410">
        <f>F403</f>
        <v>0</v>
      </c>
      <c r="G402" s="155"/>
      <c r="T402" s="136"/>
      <c r="U402" s="477"/>
    </row>
    <row r="403" spans="1:21" s="29" customFormat="1" ht="13.5" hidden="1">
      <c r="A403" s="88" t="s">
        <v>110</v>
      </c>
      <c r="B403" s="440"/>
      <c r="C403" s="65" t="s">
        <v>109</v>
      </c>
      <c r="D403" s="117"/>
      <c r="E403" s="1"/>
      <c r="F403" s="410">
        <f>F404</f>
        <v>0</v>
      </c>
      <c r="G403" s="155"/>
      <c r="T403" s="136"/>
      <c r="U403" s="477"/>
    </row>
    <row r="404" spans="1:21" ht="13.5" hidden="1">
      <c r="A404" s="23" t="s">
        <v>147</v>
      </c>
      <c r="B404" s="517"/>
      <c r="C404" s="65" t="s">
        <v>109</v>
      </c>
      <c r="D404" s="51" t="s">
        <v>611</v>
      </c>
      <c r="E404" s="54"/>
      <c r="F404" s="417">
        <f>F405</f>
        <v>0</v>
      </c>
      <c r="U404" s="477"/>
    </row>
    <row r="405" spans="1:21" ht="13.5" hidden="1">
      <c r="A405" s="25" t="s">
        <v>114</v>
      </c>
      <c r="B405" s="440"/>
      <c r="C405" s="65" t="s">
        <v>109</v>
      </c>
      <c r="D405" s="51" t="s">
        <v>610</v>
      </c>
      <c r="E405" s="54"/>
      <c r="F405" s="417">
        <f>F406</f>
        <v>0</v>
      </c>
      <c r="U405" s="477"/>
    </row>
    <row r="406" spans="1:21" ht="13.5" hidden="1">
      <c r="A406" s="25" t="s">
        <v>114</v>
      </c>
      <c r="B406" s="493"/>
      <c r="C406" s="65" t="s">
        <v>109</v>
      </c>
      <c r="D406" s="51" t="s">
        <v>609</v>
      </c>
      <c r="E406" s="54"/>
      <c r="F406" s="417">
        <f>F408</f>
        <v>0</v>
      </c>
      <c r="U406" s="477"/>
    </row>
    <row r="407" spans="1:21" ht="32.25" customHeight="1" hidden="1">
      <c r="A407" s="31" t="s">
        <v>286</v>
      </c>
      <c r="C407" s="66" t="s">
        <v>109</v>
      </c>
      <c r="D407" s="43" t="s">
        <v>178</v>
      </c>
      <c r="E407" s="36">
        <v>810</v>
      </c>
      <c r="F407" s="392"/>
      <c r="U407" s="477"/>
    </row>
    <row r="408" spans="1:21" ht="39" hidden="1">
      <c r="A408" s="52" t="s">
        <v>309</v>
      </c>
      <c r="C408" s="66" t="s">
        <v>109</v>
      </c>
      <c r="D408" s="43" t="s">
        <v>630</v>
      </c>
      <c r="E408" s="54"/>
      <c r="F408" s="392">
        <f>F409</f>
        <v>0</v>
      </c>
      <c r="U408" s="477"/>
    </row>
    <row r="409" spans="1:21" ht="30.75" customHeight="1" hidden="1">
      <c r="A409" s="31" t="s">
        <v>268</v>
      </c>
      <c r="C409" s="66" t="s">
        <v>109</v>
      </c>
      <c r="D409" s="43" t="s">
        <v>630</v>
      </c>
      <c r="E409" s="36">
        <v>240</v>
      </c>
      <c r="F409" s="392">
        <v>0</v>
      </c>
      <c r="U409" s="477"/>
    </row>
    <row r="410" spans="1:21" ht="12.75">
      <c r="A410" s="561" t="s">
        <v>61</v>
      </c>
      <c r="B410" s="562"/>
      <c r="C410" s="562"/>
      <c r="D410" s="562"/>
      <c r="E410" s="563"/>
      <c r="F410" s="412">
        <f>F12+F91+F100+F119+F163+F304+F347</f>
        <v>84629.16102</v>
      </c>
      <c r="U410" s="477"/>
    </row>
    <row r="411" spans="6:21" ht="13.5" hidden="1">
      <c r="F411" s="483">
        <f>'Пр.2. Доходы'!C58+'Пр. 1  Источники'!C11</f>
        <v>74774.04</v>
      </c>
      <c r="U411" s="477"/>
    </row>
    <row r="412" spans="5:21" ht="13.5" hidden="1">
      <c r="E412" s="170"/>
      <c r="F412" s="419"/>
      <c r="U412" s="477"/>
    </row>
    <row r="413" spans="5:21" ht="13.5" hidden="1">
      <c r="E413" s="170"/>
      <c r="F413" s="419"/>
      <c r="U413" s="477"/>
    </row>
    <row r="414" spans="5:21" ht="13.5" hidden="1">
      <c r="E414" s="170"/>
      <c r="F414" s="483">
        <f>F411-F410</f>
        <v>-9855.121020000006</v>
      </c>
      <c r="U414" s="477"/>
    </row>
    <row r="415" spans="5:21" ht="13.5" hidden="1">
      <c r="E415" s="170"/>
      <c r="F415" s="420"/>
      <c r="I415" s="130"/>
      <c r="U415" s="477"/>
    </row>
    <row r="416" spans="5:21" ht="13.5" hidden="1">
      <c r="E416" s="170"/>
      <c r="F416" s="420"/>
      <c r="U416" s="477"/>
    </row>
    <row r="417" spans="5:21" ht="13.5" hidden="1">
      <c r="E417" s="170"/>
      <c r="F417" s="420"/>
      <c r="U417" s="477"/>
    </row>
    <row r="418" spans="5:21" ht="12.75">
      <c r="E418" s="170"/>
      <c r="F418" s="420"/>
      <c r="U418" s="477"/>
    </row>
    <row r="419" spans="5:21" ht="12.75">
      <c r="E419" s="170"/>
      <c r="F419" s="420"/>
      <c r="U419" s="477"/>
    </row>
    <row r="420" spans="5:21" ht="12.75">
      <c r="E420" s="170"/>
      <c r="F420" s="420"/>
      <c r="U420" s="477"/>
    </row>
    <row r="421" ht="12.75">
      <c r="U421" s="477"/>
    </row>
    <row r="422" ht="12.75">
      <c r="U422" s="477"/>
    </row>
    <row r="423" ht="12.75">
      <c r="U423" s="477"/>
    </row>
    <row r="424" ht="12.75">
      <c r="U424" s="477"/>
    </row>
    <row r="425" ht="12.75">
      <c r="U425" s="477"/>
    </row>
    <row r="426" ht="12.75">
      <c r="U426" s="477"/>
    </row>
    <row r="427" ht="12.75">
      <c r="U427" s="477"/>
    </row>
    <row r="428" ht="12.75">
      <c r="U428" s="477"/>
    </row>
    <row r="429" ht="12.75">
      <c r="U429" s="477"/>
    </row>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sheetData>
  <sheetProtection/>
  <autoFilter ref="A10:F410"/>
  <mergeCells count="2">
    <mergeCell ref="A410:E410"/>
    <mergeCell ref="A7:H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Рыжова</cp:lastModifiedBy>
  <cp:lastPrinted>2016-12-28T11:02:27Z</cp:lastPrinted>
  <dcterms:created xsi:type="dcterms:W3CDTF">2013-10-22T11:59:53Z</dcterms:created>
  <dcterms:modified xsi:type="dcterms:W3CDTF">2016-12-29T07:53:41Z</dcterms:modified>
  <cp:category/>
  <cp:version/>
  <cp:contentType/>
  <cp:contentStatus/>
</cp:coreProperties>
</file>