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9000" activeTab="4"/>
  </bookViews>
  <sheets>
    <sheet name="1" sheetId="1" r:id="rId1"/>
    <sheet name="2" sheetId="2" r:id="rId2"/>
    <sheet name="5" sheetId="3" r:id="rId3"/>
    <sheet name="6" sheetId="4" r:id="rId4"/>
    <sheet name="7" sheetId="5" r:id="rId5"/>
  </sheets>
  <definedNames>
    <definedName name="_xlnm.Print_Area" localSheetId="1">'2'!$A$1:$C$31</definedName>
    <definedName name="_xlnm.Print_Area" localSheetId="3">'6'!$A$1:$K$195</definedName>
    <definedName name="_xlnm.Print_Area" localSheetId="4">'7'!$A$1:$F$22</definedName>
  </definedNames>
  <calcPr fullCalcOnLoad="1" refMode="R1C1"/>
</workbook>
</file>

<file path=xl/sharedStrings.xml><?xml version="1.0" encoding="utf-8"?>
<sst xmlns="http://schemas.openxmlformats.org/spreadsheetml/2006/main" count="979" uniqueCount="324">
  <si>
    <t>ПРОГНОЗИРУЕМЫЕ</t>
  </si>
  <si>
    <t>Код бюджетной классификации</t>
  </si>
  <si>
    <t>Источники доходов</t>
  </si>
  <si>
    <t>Сумма (тыс.руб.)</t>
  </si>
  <si>
    <t>1 00 00000 00 0000 000</t>
  </si>
  <si>
    <t>ДОХОДЫ</t>
  </si>
  <si>
    <t>1 01 00000 00 0000 000</t>
  </si>
  <si>
    <t>НАЛОГИ НА ПРИБЫЛЬ, ДОХОДЫ</t>
  </si>
  <si>
    <t>1 06 00000 00 0000 000</t>
  </si>
  <si>
    <t>НАЛОГИ НА ИМУЩЕСТВО</t>
  </si>
  <si>
    <t>Транспортный налог</t>
  </si>
  <si>
    <t>1 08 00000 00 0000 000</t>
  </si>
  <si>
    <t>1 11 00000 00 0000 000</t>
  </si>
  <si>
    <t xml:space="preserve">1 11 05000 00 0000 120 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</si>
  <si>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</si>
  <si>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</t>
  </si>
  <si>
    <t xml:space="preserve">1 13 00000 00 0000 000 </t>
  </si>
  <si>
    <t>1 14 00000 00 0000 000</t>
  </si>
  <si>
    <t>2 00 00000 00 0000 000</t>
  </si>
  <si>
    <t>БЕЗВОЗМЕЗДНЫЕ ПОСТУПЛЕНИЯ</t>
  </si>
  <si>
    <t>ВСЕГО ДОХОДОВ:</t>
  </si>
  <si>
    <t>Приложение №2</t>
  </si>
  <si>
    <t xml:space="preserve">к решению Совета депутатов </t>
  </si>
  <si>
    <t>Сумма (тыс. руб.)</t>
  </si>
  <si>
    <t>Безвозмездные поступления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</si>
  <si>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</si>
  <si>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(тысяч рублей)</t>
  </si>
  <si>
    <t>Наименование</t>
  </si>
  <si>
    <t>Г</t>
  </si>
  <si>
    <t>Рз</t>
  </si>
  <si>
    <t>ПР</t>
  </si>
  <si>
    <t>ЦСР</t>
  </si>
  <si>
    <t>ВР</t>
  </si>
  <si>
    <t/>
  </si>
  <si>
    <t>Общегосударственные вопросы</t>
  </si>
  <si>
    <t>0100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</si>
  <si>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</si>
  <si>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</si>
  <si>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</si>
  <si>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</si>
  <si>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Депутаты представительного органа муниципального образования</t>
  </si>
  <si>
    <t>0021200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</si>
  <si>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</si>
  <si>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</si>
  <si>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</si>
  <si>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Центральный аппарат </t>
  </si>
  <si>
    <t>0020400</t>
  </si>
  <si>
    <t>Глава местной администрации (исполнительно-распорядительного
 органа муниципального образования)</t>
  </si>
  <si>
    <t>0020800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</si>
  <si>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</si>
  <si>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</si>
  <si>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</si>
  <si>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</si>
  <si>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Резервные фонды</t>
  </si>
  <si>
    <t>0700000</t>
  </si>
  <si>
    <t>Резервные фонды местных администраций</t>
  </si>
  <si>
    <t>0700500</t>
  </si>
  <si>
    <t>Прочие расходы</t>
  </si>
  <si>
    <t>013</t>
  </si>
  <si>
    <t>Национальная оборона</t>
  </si>
  <si>
    <t>0200</t>
  </si>
  <si>
    <t>Мобилизационная  и вневойсковая подготовка</t>
  </si>
  <si>
    <t>0203</t>
  </si>
  <si>
    <t>Руководство и управление в сфере 
установленных функций</t>
  </si>
  <si>
    <t>0010000</t>
  </si>
  <si>
    <t>0013600</t>
  </si>
  <si>
    <t>Национальная безопасность и 
правоохранительная деятельность</t>
  </si>
  <si>
    <t>0300</t>
  </si>
  <si>
    <t>0309</t>
  </si>
  <si>
    <t>Мероприятия по предупреждению и 
ликвидации последствий чрезвычайных ситуаций и стихийных бедствий</t>
  </si>
  <si>
    <t>2180000</t>
  </si>
  <si>
    <t>Предупреждение и ликвидация последствий 
чрезвычайных ситуаций и стихийных бедствий природного и техногенного характера</t>
  </si>
  <si>
    <t>2180100</t>
  </si>
  <si>
    <t>Функционирование органов в сфере 
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</si>
  <si>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</si>
  <si>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</si>
  <si>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2190000</t>
  </si>
  <si>
    <t>Подготовка населения и организаций
 к действиям в чрезвычайной ситуации в мирное и военное время</t>
  </si>
  <si>
    <t>2190100</t>
  </si>
  <si>
    <t>Мероприятия по землеустройству и землепользованию</t>
  </si>
  <si>
    <t>0412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</si>
  <si>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</si>
  <si>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</si>
  <si>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</si>
  <si>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</si>
  <si>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</si>
  <si>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3050000</t>
  </si>
  <si>
    <t>3050200</t>
  </si>
  <si>
    <t>1020102</t>
  </si>
  <si>
    <t xml:space="preserve">Мероприятия в области жилищного хозяйства </t>
  </si>
  <si>
    <t>3500300</t>
  </si>
  <si>
    <t>006</t>
  </si>
  <si>
    <t>Целевые программы муниципальных
образований</t>
  </si>
  <si>
    <t>7950000</t>
  </si>
  <si>
    <t>Коммунальное хозяйство</t>
  </si>
  <si>
    <t>0502</t>
  </si>
  <si>
    <t>Закупка автотранспортных средств и коммунальной техники</t>
  </si>
  <si>
    <t>3400000</t>
  </si>
  <si>
    <t>3400702</t>
  </si>
  <si>
    <t xml:space="preserve">Поддержка коммунального хозяйства </t>
  </si>
  <si>
    <t>3510000</t>
  </si>
  <si>
    <t>Компенсация выпадающих доходов организациям,
 предоставляющим населению услуги теплоснабжения по тарифам, не обеспечивающим возмещение издержек</t>
  </si>
  <si>
    <t>3510200</t>
  </si>
  <si>
    <t>Субсидии юридическим лицам</t>
  </si>
  <si>
    <t>Мероприятия в области коммунального
хозяйства</t>
  </si>
  <si>
    <t>3510500</t>
  </si>
  <si>
    <t>Бюджетные инвестиции</t>
  </si>
  <si>
    <t>003</t>
  </si>
  <si>
    <t>Благоустройство</t>
  </si>
  <si>
    <t>6000000</t>
  </si>
  <si>
    <t>Уличное освещение</t>
  </si>
  <si>
    <t>6000100</t>
  </si>
  <si>
    <t>6000200</t>
  </si>
  <si>
    <t>Организация и содержание мест захоронения</t>
  </si>
  <si>
    <t>6000400</t>
  </si>
  <si>
    <t>Прочие мероприятия по благоустройству
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</si>
  <si>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</si>
  <si>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</si>
  <si>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</si>
  <si>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</si>
  <si>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</si>
  <si>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</si>
  <si>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</si>
  <si>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</si>
  <si>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</si>
  <si>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</si>
  <si>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</si>
  <si>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Обеспечение деятельности подведомственных учреждений</t>
  </si>
  <si>
    <t>001</t>
  </si>
  <si>
    <t>Музеи и постоянные выписки</t>
  </si>
  <si>
    <t>Библиотеки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</si>
  <si>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</si>
  <si>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</si>
  <si>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</si>
  <si>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</si>
  <si>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</si>
  <si>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Межбюджетные трансферты</t>
  </si>
  <si>
    <t>Иные межбюджетные трансферты бюджетам бюджетной системы</t>
  </si>
  <si>
    <t>Межбюджетные трансферты бюджетам муниципальных районов из бюджетов поселений и межбюджетные трасферты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</si>
  <si>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</si>
  <si>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017</t>
  </si>
  <si>
    <t>Приложение №5</t>
  </si>
  <si>
    <t>Приложение №6</t>
  </si>
  <si>
    <t>Код ГРБС</t>
  </si>
  <si>
    <t>0400</t>
  </si>
  <si>
    <t>0505</t>
  </si>
  <si>
    <t>Социальная политика</t>
  </si>
  <si>
    <t>1000</t>
  </si>
  <si>
    <t>Пенсионное обеспечение</t>
  </si>
  <si>
    <t>0029900</t>
  </si>
  <si>
    <t>4910000</t>
  </si>
  <si>
    <t>4910100</t>
  </si>
  <si>
    <t>005</t>
  </si>
  <si>
    <t>Другие вопросы в области жилищно-коммунального хозяйства</t>
  </si>
  <si>
    <t>1100</t>
  </si>
  <si>
    <t>0804</t>
  </si>
  <si>
    <t>ДОХОДЫ ОТ ПРОДАЖИ МАТЕРИАЛЬНЫХ И НЕМАТЕРИАЛЬНЫХ АКТИВОВ</t>
  </si>
  <si>
    <t>Другие вопросы в области национальной экономики</t>
  </si>
  <si>
    <t>Национальная экономика</t>
  </si>
  <si>
    <t>Выполнение функций бюджетными учреждениями</t>
  </si>
  <si>
    <t>капитальный ремонт государственного жилищного фонда субъектов Российской Федерации и муниципального жилищного фонда</t>
  </si>
  <si>
    <t>Код      классификации</t>
  </si>
  <si>
    <t>Источники                         доходов</t>
  </si>
  <si>
    <t>2 02 00000 00 0000 000</t>
  </si>
  <si>
    <t>Безвозмездные поступления от других бюджетов бюджетной системы РФ</t>
  </si>
  <si>
    <t>2 02 01001 00 0000 151</t>
  </si>
  <si>
    <t>Дотации на выравнивание бюджетной обеспеченности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</si>
  <si>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</si>
  <si>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</si>
  <si>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</si>
  <si>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</si>
  <si>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</si>
  <si>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</si>
  <si>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</si>
  <si>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1 14 06000 00 0000 430</t>
  </si>
  <si>
    <t>Приложение №1</t>
  </si>
  <si>
    <t>2 02 04999 00 0000 151</t>
  </si>
  <si>
    <t>3400300</t>
  </si>
  <si>
    <t>Прочие межбюджетные трансферты</t>
  </si>
  <si>
    <t>на разработку генерального плана</t>
  </si>
  <si>
    <t>на компенсацию выпадающих доходов</t>
  </si>
  <si>
    <t>2 02 04000 00 0000 151</t>
  </si>
  <si>
    <t>Социальное обеспечение населения</t>
  </si>
  <si>
    <t>1003</t>
  </si>
  <si>
    <t>5053300</t>
  </si>
  <si>
    <t>5050000</t>
  </si>
  <si>
    <t>Социальная помощь</t>
  </si>
  <si>
    <t>Мероприятия в области социальной политики</t>
  </si>
  <si>
    <t>Социальные выплаты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</si>
  <si>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</si>
  <si>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</si>
  <si>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1 17 05000 00 0000 180</t>
  </si>
  <si>
    <t>1 17 00000 00 0000 000</t>
  </si>
  <si>
    <t>ПРОЧИЕ НЕНАЛОГОВЫЕ ДОХОДЫ</t>
  </si>
  <si>
    <t>Прочие наналоговые доходы</t>
  </si>
  <si>
    <t>Другие вопросы в области ЖКХ</t>
  </si>
  <si>
    <t>Выполнение функций бюджетными учреждениями:</t>
  </si>
  <si>
    <t>в т.ч. на софинансирование долгосрочной целевой программы "Развитие информационного общества Ленинградской области на 2011-2013 гг"</t>
  </si>
  <si>
    <t>на текущий ремонт Дома культуры</t>
  </si>
  <si>
    <t>на ремонт братских захоронений</t>
  </si>
  <si>
    <t>2 02 02000 00 0000 151</t>
  </si>
  <si>
    <t>2 02 02999 00 0000 151</t>
  </si>
  <si>
    <t>Субсидии бюджетам муниципальных образований</t>
  </si>
  <si>
    <t>Прочие субсидии</t>
  </si>
  <si>
    <t>2 02 03015 00 0000 151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</si>
  <si>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</si>
  <si>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</si>
  <si>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</si>
  <si>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1 05 00000 00 0000 000</t>
  </si>
  <si>
    <t>НАЛОГИ НА СОВОКУПНЫЙ ДОХОД</t>
  </si>
  <si>
    <t>1 05 03000 00 0000 110</t>
  </si>
  <si>
    <t>1 01 02000 00 0000 110</t>
  </si>
  <si>
    <t>1 06 04000 00 0000 110</t>
  </si>
  <si>
    <t>Единый сельскохозяйственный налог</t>
  </si>
  <si>
    <t>1 08 04000 00 0000 110</t>
  </si>
  <si>
    <t>Защита населения и территории от 
чрезвычайных ситуаций природного и техногенного характера, гражданская оборона</t>
  </si>
  <si>
    <t>Культура, кинематография</t>
  </si>
  <si>
    <t xml:space="preserve">Другие вопросы в области культуры, кинематографии </t>
  </si>
  <si>
    <t>Другие вопросы в области физической культуры и спорта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</si>
  <si>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</si>
  <si>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</si>
  <si>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государственный функций в области национальной экономики</t>
  </si>
  <si>
    <t>Строительство и содержание автомобильных дорог
 и инженерных сооружений на них в границах городских округов и поселений в рамках благоустройства</t>
  </si>
  <si>
    <t>Озеленение</t>
  </si>
  <si>
    <t>6000300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</si>
  <si>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</si>
  <si>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</t>
  </si>
  <si>
    <t>Мероприятия в сфере культуры, кинематографии</t>
  </si>
  <si>
    <t>Государственная поддержка в сфере культуры, кинематографии</t>
  </si>
  <si>
    <t xml:space="preserve">МО «Фалилеевское сельское поселение» </t>
  </si>
  <si>
    <t>Поступления доходов в бюджет МО "Фалилеевского сельского поселения"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</si>
  <si>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</si>
  <si>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</si>
  <si>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Администрация МО "Фалилеевское сельское поселение"</t>
  </si>
  <si>
    <t xml:space="preserve">муниципального образования "Фалилеевское сельское поселение" </t>
  </si>
  <si>
    <t>Перечень главных распорядителей средств бюджета</t>
  </si>
  <si>
    <t xml:space="preserve"> муниципального образования «Фалилеевское сельское поселение» </t>
  </si>
  <si>
    <t xml:space="preserve">Администрация МО "Фалилеевское сельское поселение" </t>
  </si>
  <si>
    <t>Доходы от оказания платных услуг (работ) или компенсации затрат государства</t>
  </si>
  <si>
    <t>1 13 01000 00 0000 130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</si>
  <si>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</si>
  <si>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>Национальная эономика</t>
  </si>
  <si>
    <t>Дорожное хозяйство (дорожные фонды)</t>
  </si>
  <si>
    <t>5210000</t>
  </si>
  <si>
    <t>5210600</t>
  </si>
  <si>
    <t>Реализация государственной политики в области приватизиции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</si>
  <si>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</si>
  <si>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</si>
  <si>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0920300</t>
  </si>
  <si>
    <t>Поддержка дорожного хозяйства</t>
  </si>
  <si>
    <t>3150200</t>
  </si>
  <si>
    <t>Содержание автомобильных дорог общего пользования</t>
  </si>
  <si>
    <t>3150203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</si>
  <si>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</si>
  <si>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</si>
  <si>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</si>
  <si>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</si>
  <si>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Приложение №7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</si>
  <si>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</si>
  <si>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</si>
  <si>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 xml:space="preserve">      на 2013 год</t>
  </si>
  <si>
    <t>в 2013 году</t>
  </si>
  <si>
    <t>на 2013 год</t>
  </si>
  <si>
    <t>Осуществление отдельных государственных полномочий Ленинградской области в сфере административных правоотношений</t>
  </si>
  <si>
    <t>5210223</t>
  </si>
  <si>
    <t xml:space="preserve"> на 2013 год</t>
  </si>
  <si>
    <t>Расходы за счет средств областного и федерального бюджетов</t>
  </si>
  <si>
    <t>Расходы за счет средств местного бюджета</t>
  </si>
  <si>
    <t>Итого расходов:</t>
  </si>
  <si>
    <t xml:space="preserve">Распределение бюджетных ассигнований </t>
  </si>
  <si>
    <t xml:space="preserve"> по разделам, подразделам бюджетной классификации </t>
  </si>
  <si>
    <t>ВСЕГО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</si>
  <si>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</si>
  <si>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</si>
  <si>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</si>
  <si>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</si>
  <si>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</si>
  <si>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</si>
  <si>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</si>
  <si>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</si>
  <si>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</si>
  <si>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</si>
  <si>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</si>
  <si>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Ведомственная структура расходов бюджета</t>
  </si>
  <si>
    <t>ГРБС</t>
  </si>
  <si>
    <t>Средства бюджетам муниципальных образований на подготовку в проведение мероприятий, посвященных дню образования Ленинградской области</t>
  </si>
  <si>
    <t>5210307</t>
  </si>
  <si>
    <t>Прочие межбюджетные трансферты, передаваемые бюджетам</t>
  </si>
  <si>
    <t xml:space="preserve">Физическая культура </t>
  </si>
  <si>
    <t>5224013</t>
  </si>
  <si>
    <t>5201503</t>
  </si>
  <si>
    <t>Мероприятия по капитальному ремонту и ремонту автомобильных дорог общего пользования местного значения</t>
  </si>
  <si>
    <t>Поддержка муниципальных образований Ленинградской области по развитию общественной инфраструктуры муниципального значения ЛО</t>
  </si>
  <si>
    <t xml:space="preserve">Поддержка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</si>
  <si>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Обеспечение выплат стиммулирующего характера работникам муниципальных учреждений культуры</t>
  </si>
  <si>
    <t>Субсидия на реализацию долгосрочной целевой программы "Эергосбережение и повышение энергетической эффективности на 2013-2015 гг. и на перспективу до 2020г."</t>
  </si>
  <si>
    <t>Обеспечение стимулирующих выплат основному персоналу муниципальных музеев и библиотек</t>
  </si>
  <si>
    <t>5222300</t>
  </si>
  <si>
    <t>Субсидия на реализацию ДЦП "Энергосбережение и повышение энергетической эффективности Ленинградской области на 2013-2015 г.г. и на перспективу до 2020 года"</t>
  </si>
  <si>
    <t>Региональные целевые программы</t>
  </si>
  <si>
    <t>5220000</t>
  </si>
  <si>
    <t>5210300</t>
  </si>
  <si>
    <t xml:space="preserve">Целевые программы муниципальных образований </t>
  </si>
  <si>
    <t>7953700</t>
  </si>
  <si>
    <t>ЦП"Развитие частей территории МО "Фалилеевское сельское поселение" на 2013 год"</t>
  </si>
  <si>
    <t>Субсидия на 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</si>
  <si>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Субсидия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</si>
  <si>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2 02 04999 000000 151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</si>
  <si>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</si>
  <si>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</si>
  <si>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</si>
  <si>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5224011</t>
  </si>
  <si>
    <t>Развитие на части территорий муниципальных образований Ленинградской области иных форм местного самоуправления</t>
  </si>
  <si>
    <t>2 02 02077 10 0000 151</t>
  </si>
  <si>
    <t>Бюджетные инвестиции в объекты капитального строительства собственности муниципальных образований</t>
  </si>
  <si>
    <t>5210140</t>
  </si>
  <si>
    <t>Развитие на частей территории МО "Фалилеевское сельское поселение" иных форм местного самоуправления</t>
  </si>
  <si>
    <t>5210330</t>
  </si>
  <si>
    <t>Разработка проектно-сметной документации по реконструкции тепловых сетей</t>
  </si>
  <si>
    <t>№ 281                от 10.12.2013 г.</t>
  </si>
  <si>
    <t xml:space="preserve">№281        от 10.12.2013 г.             </t>
  </si>
  <si>
    <t xml:space="preserve">                            № 281          от 10.12.2013 г. </t>
  </si>
  <si>
    <t>№ 281 от 10.12. 2013 г.</t>
  </si>
  <si>
    <t>№281 от 10.12.2013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</si>
</sst>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4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66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justify"/>
    </xf>
    <xf numFmtId="166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justify"/>
    </xf>
    <xf numFmtId="16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 quotePrefix="1">
      <alignment wrapText="1"/>
    </xf>
    <xf numFmtId="49" fontId="13" fillId="0" borderId="10" xfId="0" applyNumberFormat="1" applyFont="1" applyFill="1" applyBorder="1" applyAlignment="1" quotePrefix="1">
      <alignment wrapText="1"/>
    </xf>
    <xf numFmtId="49" fontId="13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/>
    </xf>
    <xf numFmtId="2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justify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vertical="top" wrapText="1"/>
    </xf>
    <xf numFmtId="166" fontId="5" fillId="24" borderId="10" xfId="0" applyNumberFormat="1" applyFont="1" applyFill="1" applyBorder="1" applyAlignment="1">
      <alignment horizontal="right" wrapText="1"/>
    </xf>
    <xf numFmtId="166" fontId="3" fillId="24" borderId="10" xfId="0" applyNumberFormat="1" applyFont="1" applyFill="1" applyBorder="1" applyAlignment="1">
      <alignment horizontal="right" wrapText="1"/>
    </xf>
    <xf numFmtId="166" fontId="2" fillId="24" borderId="10" xfId="0" applyNumberFormat="1" applyFont="1" applyFill="1" applyBorder="1" applyAlignment="1">
      <alignment horizontal="right" wrapText="1"/>
    </xf>
    <xf numFmtId="166" fontId="6" fillId="24" borderId="10" xfId="0" applyNumberFormat="1" applyFont="1" applyFill="1" applyBorder="1" applyAlignment="1">
      <alignment horizontal="right" wrapText="1"/>
    </xf>
    <xf numFmtId="166" fontId="32" fillId="24" borderId="10" xfId="0" applyNumberFormat="1" applyFont="1" applyFill="1" applyBorder="1" applyAlignment="1">
      <alignment horizontal="right" wrapText="1"/>
    </xf>
    <xf numFmtId="0" fontId="3" fillId="25" borderId="0" xfId="0" applyFont="1" applyFill="1" applyAlignment="1">
      <alignment/>
    </xf>
    <xf numFmtId="166" fontId="6" fillId="24" borderId="11" xfId="0" applyNumberFormat="1" applyFont="1" applyFill="1" applyBorder="1" applyAlignment="1">
      <alignment horizontal="right" wrapText="1"/>
    </xf>
    <xf numFmtId="166" fontId="5" fillId="24" borderId="11" xfId="0" applyNumberFormat="1" applyFont="1" applyFill="1" applyBorder="1" applyAlignment="1">
      <alignment horizontal="right" wrapText="1"/>
    </xf>
    <xf numFmtId="164" fontId="3" fillId="24" borderId="11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166" fontId="3" fillId="24" borderId="11" xfId="0" applyNumberFormat="1" applyFont="1" applyFill="1" applyBorder="1" applyAlignment="1">
      <alignment horizontal="right" wrapText="1"/>
    </xf>
    <xf numFmtId="164" fontId="3" fillId="24" borderId="10" xfId="0" applyNumberFormat="1" applyFont="1" applyFill="1" applyBorder="1" applyAlignment="1">
      <alignment/>
    </xf>
    <xf numFmtId="166" fontId="3" fillId="24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30.75390625" style="25" customWidth="1"/>
    <col min="2" max="2" width="49.625" style="25" customWidth="1"/>
    <col min="3" max="3" width="13.625" style="25" customWidth="1"/>
    <col min="4" max="8" width="9.125" style="25" customWidth="1"/>
    <col min="9" max="9" width="7.75390625" style="25" customWidth="1"/>
    <col min="10" max="16384" width="9.125" style="25" customWidth="1"/>
  </cols>
  <sheetData>
    <row r="1" spans="1:3" ht="18.75">
      <c r="A1" s="37"/>
      <c r="B1" s="38"/>
      <c r="C1" s="39" t="s">
        <v>175</v>
      </c>
    </row>
    <row r="2" spans="1:3" ht="18.75">
      <c r="A2" s="37"/>
      <c r="B2" s="40"/>
      <c r="C2" s="41" t="s">
        <v>22</v>
      </c>
    </row>
    <row r="3" spans="2:3" ht="18.75">
      <c r="B3" s="40"/>
      <c r="C3" s="41" t="s">
        <v>229</v>
      </c>
    </row>
    <row r="4" spans="2:3" ht="18.75">
      <c r="B4" s="119" t="s">
        <v>320</v>
      </c>
      <c r="C4" s="119"/>
    </row>
    <row r="6" spans="1:3" ht="18.75">
      <c r="A6" s="117" t="s">
        <v>0</v>
      </c>
      <c r="B6" s="117"/>
      <c r="C6" s="117"/>
    </row>
    <row r="7" spans="1:3" ht="18.75">
      <c r="A7" s="117" t="s">
        <v>230</v>
      </c>
      <c r="B7" s="117"/>
      <c r="C7" s="117"/>
    </row>
    <row r="8" spans="1:3" ht="18.75">
      <c r="A8" s="118" t="s">
        <v>260</v>
      </c>
      <c r="B8" s="118"/>
      <c r="C8" s="118"/>
    </row>
    <row r="10" spans="1:6" ht="37.5">
      <c r="A10" s="43" t="s">
        <v>1</v>
      </c>
      <c r="B10" s="44" t="s">
        <v>2</v>
      </c>
      <c r="C10" s="43" t="s">
        <v>3</v>
      </c>
      <c r="D10" s="42"/>
      <c r="E10" s="42"/>
      <c r="F10" s="42"/>
    </row>
    <row r="11" spans="1:3" ht="18.75">
      <c r="A11" s="44">
        <v>1</v>
      </c>
      <c r="B11" s="44">
        <v>2</v>
      </c>
      <c r="C11" s="44">
        <v>3</v>
      </c>
    </row>
    <row r="12" spans="1:3" ht="18.75">
      <c r="A12" s="45" t="s">
        <v>4</v>
      </c>
      <c r="B12" s="46" t="s">
        <v>5</v>
      </c>
      <c r="C12" s="47">
        <f>SUM(C13+C15+C17+C21+C23+C26+C28+C31)</f>
        <v>5078.5</v>
      </c>
    </row>
    <row r="13" spans="1:3" ht="18.75">
      <c r="A13" s="48" t="s">
        <v>6</v>
      </c>
      <c r="B13" s="23" t="s">
        <v>7</v>
      </c>
      <c r="C13" s="48">
        <f>SUM(C14)</f>
        <v>338.3</v>
      </c>
    </row>
    <row r="14" spans="1:3" ht="17.25" customHeight="1">
      <c r="A14" s="48" t="s">
        <v>211</v>
      </c>
      <c r="B14" s="23" t="s">
        <v>167</v>
      </c>
      <c r="C14" s="48">
        <v>338.3</v>
      </c>
    </row>
    <row r="15" spans="1:3" ht="0.75" customHeight="1" hidden="1">
      <c r="A15" s="48" t="s">
        <v>208</v>
      </c>
      <c r="B15" s="23" t="s">
        <v>209</v>
      </c>
      <c r="C15" s="48">
        <f>C16</f>
        <v>0</v>
      </c>
    </row>
    <row r="16" spans="1:3" ht="18.75" hidden="1">
      <c r="A16" s="48" t="s">
        <v>210</v>
      </c>
      <c r="B16" s="23" t="s">
        <v>213</v>
      </c>
      <c r="C16" s="48">
        <v>0</v>
      </c>
    </row>
    <row r="17" spans="1:3" ht="18.75">
      <c r="A17" s="48" t="s">
        <v>8</v>
      </c>
      <c r="B17" s="23" t="s">
        <v>9</v>
      </c>
      <c r="C17" s="47">
        <f>C18+C19+C20</f>
        <v>2323.6</v>
      </c>
    </row>
    <row r="18" spans="1:3" ht="18.75">
      <c r="A18" s="48" t="s">
        <v>169</v>
      </c>
      <c r="B18" s="23" t="s">
        <v>170</v>
      </c>
      <c r="C18" s="20">
        <v>60</v>
      </c>
    </row>
    <row r="19" spans="1:3" ht="18.75">
      <c r="A19" s="48" t="s">
        <v>212</v>
      </c>
      <c r="B19" s="23" t="s">
        <v>10</v>
      </c>
      <c r="C19" s="20">
        <v>413.6</v>
      </c>
    </row>
    <row r="20" spans="1:3" ht="18.75">
      <c r="A20" s="48" t="s">
        <v>171</v>
      </c>
      <c r="B20" s="23" t="s">
        <v>172</v>
      </c>
      <c r="C20" s="20">
        <v>1850</v>
      </c>
    </row>
    <row r="21" spans="1:3" ht="18.75">
      <c r="A21" s="48" t="s">
        <v>11</v>
      </c>
      <c r="B21" s="48" t="s">
        <v>168</v>
      </c>
      <c r="C21" s="47">
        <f>C22</f>
        <v>10</v>
      </c>
    </row>
    <row r="22" spans="1:3" ht="75" customHeight="1">
      <c r="A22" s="49" t="s">
        <v>214</v>
      </c>
      <c r="B22" s="50" t="s">
        <v>173</v>
      </c>
      <c r="C22" s="20">
        <v>10</v>
      </c>
    </row>
    <row r="23" spans="1:3" ht="79.5" customHeight="1">
      <c r="A23" s="49" t="s">
        <v>12</v>
      </c>
      <c r="B23" s="71" t="s">
        <v>253</v>
      </c>
      <c r="C23" s="47">
        <f>SUM(C24+C25)</f>
        <v>1498.5</v>
      </c>
    </row>
    <row r="24" spans="1:3" ht="169.5" customHeight="1">
      <c r="A24" s="49" t="s">
        <v>13</v>
      </c>
      <c r="B24" s="73" t="s">
        <v>254</v>
      </c>
      <c r="C24" s="20">
        <v>1388.5</v>
      </c>
    </row>
    <row r="25" spans="1:3" ht="75">
      <c r="A25" s="51" t="s">
        <v>14</v>
      </c>
      <c r="B25" s="23" t="s">
        <v>15</v>
      </c>
      <c r="C25" s="20">
        <v>110</v>
      </c>
    </row>
    <row r="26" spans="1:3" ht="56.25">
      <c r="A26" s="49" t="s">
        <v>16</v>
      </c>
      <c r="B26" s="22" t="s">
        <v>238</v>
      </c>
      <c r="C26" s="47">
        <f>C27</f>
        <v>270</v>
      </c>
    </row>
    <row r="27" spans="1:3" ht="34.5" customHeight="1">
      <c r="A27" s="70" t="s">
        <v>239</v>
      </c>
      <c r="B27" s="71" t="s">
        <v>255</v>
      </c>
      <c r="C27" s="20">
        <v>270</v>
      </c>
    </row>
    <row r="28" spans="1:3" ht="56.25">
      <c r="A28" s="49" t="s">
        <v>17</v>
      </c>
      <c r="B28" s="22" t="s">
        <v>156</v>
      </c>
      <c r="C28" s="47">
        <f>C30+C29</f>
        <v>611.5</v>
      </c>
    </row>
    <row r="29" spans="1:3" ht="150">
      <c r="A29" s="49" t="s">
        <v>231</v>
      </c>
      <c r="B29" s="22" t="s">
        <v>232</v>
      </c>
      <c r="C29" s="20">
        <v>384.6</v>
      </c>
    </row>
    <row r="30" spans="1:3" ht="92.25" customHeight="1">
      <c r="A30" s="49" t="s">
        <v>174</v>
      </c>
      <c r="B30" s="74" t="s">
        <v>256</v>
      </c>
      <c r="C30" s="20">
        <v>226.9</v>
      </c>
    </row>
    <row r="31" spans="1:3" ht="0.75" customHeight="1" hidden="1">
      <c r="A31" s="49" t="s">
        <v>192</v>
      </c>
      <c r="B31" s="27" t="s">
        <v>193</v>
      </c>
      <c r="C31" s="47">
        <f>C32</f>
        <v>26.6</v>
      </c>
    </row>
    <row r="32" spans="1:3" ht="18.75">
      <c r="A32" s="49" t="s">
        <v>191</v>
      </c>
      <c r="B32" s="27" t="s">
        <v>194</v>
      </c>
      <c r="C32" s="20">
        <v>26.6</v>
      </c>
    </row>
    <row r="33" spans="1:3" ht="21.75" customHeight="1">
      <c r="A33" s="52" t="s">
        <v>18</v>
      </c>
      <c r="B33" s="52" t="s">
        <v>19</v>
      </c>
      <c r="C33" s="65">
        <v>9327.8</v>
      </c>
    </row>
    <row r="34" spans="1:3" ht="19.5">
      <c r="A34" s="48"/>
      <c r="B34" s="53" t="s">
        <v>20</v>
      </c>
      <c r="C34" s="47">
        <f>SUM(C12+C33)</f>
        <v>14406.3</v>
      </c>
    </row>
  </sheetData>
  <sheetProtection/>
  <mergeCells count="4">
    <mergeCell ref="A6:C6"/>
    <mergeCell ref="A7:C7"/>
    <mergeCell ref="A8:C8"/>
    <mergeCell ref="B4:C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7.25390625" style="5" bestFit="1" customWidth="1"/>
    <col min="2" max="2" width="44.375" style="5" customWidth="1"/>
    <col min="3" max="3" width="14.75390625" style="5" customWidth="1"/>
    <col min="4" max="4" width="6.00390625" style="5" hidden="1" customWidth="1"/>
    <col min="5" max="5" width="4.125" style="5" customWidth="1"/>
    <col min="6" max="16384" width="9.125" style="5" customWidth="1"/>
  </cols>
  <sheetData>
    <row r="1" ht="18.75">
      <c r="C1" s="8" t="s">
        <v>21</v>
      </c>
    </row>
    <row r="2" ht="18.75">
      <c r="C2" s="6" t="s">
        <v>22</v>
      </c>
    </row>
    <row r="3" ht="18.75">
      <c r="C3" s="6" t="s">
        <v>229</v>
      </c>
    </row>
    <row r="4" spans="2:3" ht="18.75">
      <c r="B4" s="120" t="s">
        <v>321</v>
      </c>
      <c r="C4" s="120"/>
    </row>
    <row r="5" spans="3:4" ht="18.75">
      <c r="C5" s="6"/>
      <c r="D5" s="6"/>
    </row>
    <row r="6" spans="2:4" ht="18.75">
      <c r="B6" s="7" t="s">
        <v>19</v>
      </c>
      <c r="D6" s="6"/>
    </row>
    <row r="7" spans="2:4" ht="18.75">
      <c r="B7" s="68" t="s">
        <v>261</v>
      </c>
      <c r="D7" s="6"/>
    </row>
    <row r="9" spans="1:3" ht="37.5">
      <c r="A9" s="32" t="s">
        <v>161</v>
      </c>
      <c r="B9" s="32" t="s">
        <v>162</v>
      </c>
      <c r="C9" s="32" t="s">
        <v>23</v>
      </c>
    </row>
    <row r="10" spans="1:3" ht="18.75">
      <c r="A10" s="32">
        <v>1</v>
      </c>
      <c r="B10" s="32">
        <v>2</v>
      </c>
      <c r="C10" s="32">
        <v>3</v>
      </c>
    </row>
    <row r="11" spans="1:3" ht="18.75">
      <c r="A11" s="33" t="s">
        <v>18</v>
      </c>
      <c r="B11" s="90" t="s">
        <v>24</v>
      </c>
      <c r="C11" s="34">
        <f>C12</f>
        <v>9327.800000000001</v>
      </c>
    </row>
    <row r="12" spans="1:3" ht="56.25">
      <c r="A12" s="33" t="s">
        <v>163</v>
      </c>
      <c r="B12" s="90" t="s">
        <v>164</v>
      </c>
      <c r="C12" s="34">
        <f>C13+C14+C26+C23</f>
        <v>9327.800000000001</v>
      </c>
    </row>
    <row r="13" spans="1:3" ht="37.5">
      <c r="A13" s="33" t="s">
        <v>165</v>
      </c>
      <c r="B13" s="90" t="s">
        <v>166</v>
      </c>
      <c r="C13" s="34">
        <v>4175.6</v>
      </c>
    </row>
    <row r="14" spans="1:3" ht="36.75" customHeight="1">
      <c r="A14" s="35" t="s">
        <v>200</v>
      </c>
      <c r="B14" s="90" t="s">
        <v>202</v>
      </c>
      <c r="C14" s="34">
        <f>C17+C18+C19+C20+C21+C16+C22</f>
        <v>4030.1</v>
      </c>
    </row>
    <row r="15" spans="1:3" ht="18.75" hidden="1">
      <c r="A15" s="33" t="s">
        <v>201</v>
      </c>
      <c r="B15" s="90" t="s">
        <v>203</v>
      </c>
      <c r="C15" s="34">
        <v>0</v>
      </c>
    </row>
    <row r="16" spans="1:3" ht="75">
      <c r="A16" s="33" t="s">
        <v>313</v>
      </c>
      <c r="B16" s="90" t="s">
        <v>314</v>
      </c>
      <c r="C16" s="34">
        <v>1700</v>
      </c>
    </row>
    <row r="17" spans="1:3" ht="18.75">
      <c r="A17" s="18" t="s">
        <v>201</v>
      </c>
      <c r="B17" s="91" t="s">
        <v>203</v>
      </c>
      <c r="C17" s="34">
        <v>745.9</v>
      </c>
    </row>
    <row r="18" spans="1:3" ht="112.5">
      <c r="A18" s="75" t="s">
        <v>201</v>
      </c>
      <c r="B18" s="92" t="s">
        <v>305</v>
      </c>
      <c r="C18" s="34">
        <v>258.4</v>
      </c>
    </row>
    <row r="19" spans="1:3" ht="132" customHeight="1">
      <c r="A19" s="75" t="s">
        <v>201</v>
      </c>
      <c r="B19" s="86" t="s">
        <v>306</v>
      </c>
      <c r="C19" s="34">
        <v>89.6</v>
      </c>
    </row>
    <row r="20" spans="1:3" ht="75">
      <c r="A20" s="75" t="s">
        <v>201</v>
      </c>
      <c r="B20" s="90" t="s">
        <v>294</v>
      </c>
      <c r="C20" s="34">
        <v>453.9</v>
      </c>
    </row>
    <row r="21" spans="1:3" ht="112.5">
      <c r="A21" s="75" t="s">
        <v>201</v>
      </c>
      <c r="B21" s="90" t="s">
        <v>295</v>
      </c>
      <c r="C21" s="34">
        <v>573.4</v>
      </c>
    </row>
    <row r="22" spans="1:3" ht="75">
      <c r="A22" s="75" t="s">
        <v>201</v>
      </c>
      <c r="B22" s="102" t="s">
        <v>312</v>
      </c>
      <c r="C22" s="34">
        <v>208.9</v>
      </c>
    </row>
    <row r="23" spans="1:3" ht="56.25">
      <c r="A23" s="33" t="s">
        <v>308</v>
      </c>
      <c r="B23" s="88" t="s">
        <v>309</v>
      </c>
      <c r="C23" s="34">
        <f>C24+C25</f>
        <v>314.4</v>
      </c>
    </row>
    <row r="24" spans="1:3" ht="81" customHeight="1">
      <c r="A24" s="33" t="s">
        <v>204</v>
      </c>
      <c r="B24" s="90" t="s">
        <v>25</v>
      </c>
      <c r="C24" s="36">
        <v>95.9</v>
      </c>
    </row>
    <row r="25" spans="1:3" ht="75">
      <c r="A25" s="75" t="s">
        <v>258</v>
      </c>
      <c r="B25" s="90" t="s">
        <v>259</v>
      </c>
      <c r="C25" s="66">
        <v>218.5</v>
      </c>
    </row>
    <row r="26" spans="1:3" ht="18.75" customHeight="1">
      <c r="A26" s="35" t="s">
        <v>181</v>
      </c>
      <c r="B26" s="90" t="s">
        <v>178</v>
      </c>
      <c r="C26" s="34">
        <f>C27+C28+C29+C30+C31</f>
        <v>807.7</v>
      </c>
    </row>
    <row r="27" spans="1:3" ht="18.75" hidden="1">
      <c r="A27" s="33" t="s">
        <v>176</v>
      </c>
      <c r="B27" s="90" t="s">
        <v>179</v>
      </c>
      <c r="C27" s="34">
        <v>0</v>
      </c>
    </row>
    <row r="28" spans="1:3" ht="37.5" hidden="1">
      <c r="A28" s="33" t="s">
        <v>176</v>
      </c>
      <c r="B28" s="90" t="s">
        <v>180</v>
      </c>
      <c r="C28" s="34">
        <v>0</v>
      </c>
    </row>
    <row r="29" spans="1:3" ht="18.75" hidden="1">
      <c r="A29" s="33" t="s">
        <v>176</v>
      </c>
      <c r="B29" s="90" t="s">
        <v>198</v>
      </c>
      <c r="C29" s="36">
        <v>0</v>
      </c>
    </row>
    <row r="30" spans="1:3" ht="18.75" hidden="1">
      <c r="A30" s="33" t="s">
        <v>176</v>
      </c>
      <c r="B30" s="90" t="s">
        <v>199</v>
      </c>
      <c r="C30" s="66">
        <v>0</v>
      </c>
    </row>
    <row r="31" spans="1:3" ht="39" customHeight="1">
      <c r="A31" s="85" t="s">
        <v>307</v>
      </c>
      <c r="B31" s="90" t="s">
        <v>287</v>
      </c>
      <c r="C31" s="87">
        <v>807.7</v>
      </c>
    </row>
    <row r="32" ht="90.75" customHeight="1"/>
  </sheetData>
  <sheetProtection/>
  <mergeCells count="1">
    <mergeCell ref="B4:C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E4" sqref="E4:H4"/>
    </sheetView>
  </sheetViews>
  <sheetFormatPr defaultColWidth="9.00390625" defaultRowHeight="12.75"/>
  <cols>
    <col min="1" max="1" width="68.375" style="25" customWidth="1"/>
    <col min="2" max="2" width="0.2421875" style="25" hidden="1" customWidth="1"/>
    <col min="3" max="3" width="4.75390625" style="25" customWidth="1"/>
    <col min="4" max="4" width="4.625" style="25" customWidth="1"/>
    <col min="5" max="5" width="14.875" style="25" customWidth="1"/>
    <col min="6" max="6" width="13.125" style="25" customWidth="1"/>
    <col min="7" max="7" width="12.625" style="25" hidden="1" customWidth="1"/>
    <col min="8" max="8" width="12.875" style="25" customWidth="1"/>
    <col min="9" max="9" width="12.125" style="25" customWidth="1"/>
    <col min="10" max="16384" width="9.125" style="25" customWidth="1"/>
  </cols>
  <sheetData>
    <row r="1" spans="6:8" ht="18.75">
      <c r="F1" s="54"/>
      <c r="G1" s="9"/>
      <c r="H1" s="39" t="s">
        <v>141</v>
      </c>
    </row>
    <row r="2" spans="6:8" ht="18.75">
      <c r="F2" s="9"/>
      <c r="G2" s="9"/>
      <c r="H2" s="41" t="s">
        <v>22</v>
      </c>
    </row>
    <row r="3" spans="6:8" ht="18.75">
      <c r="F3" s="9"/>
      <c r="G3" s="9"/>
      <c r="H3" s="41" t="s">
        <v>229</v>
      </c>
    </row>
    <row r="4" spans="5:8" ht="18.75">
      <c r="E4" s="124" t="s">
        <v>319</v>
      </c>
      <c r="F4" s="125"/>
      <c r="G4" s="125"/>
      <c r="H4" s="125"/>
    </row>
    <row r="5" spans="5:7" ht="18.75">
      <c r="E5" s="55"/>
      <c r="F5" s="9"/>
      <c r="G5" s="9"/>
    </row>
    <row r="6" spans="1:8" ht="36.75" customHeight="1">
      <c r="A6" s="121" t="s">
        <v>269</v>
      </c>
      <c r="B6" s="121"/>
      <c r="C6" s="121"/>
      <c r="D6" s="121"/>
      <c r="E6" s="121"/>
      <c r="F6" s="121"/>
      <c r="G6" s="121"/>
      <c r="H6" s="121"/>
    </row>
    <row r="7" spans="1:8" ht="19.5">
      <c r="A7" s="122" t="s">
        <v>270</v>
      </c>
      <c r="B7" s="122"/>
      <c r="C7" s="122"/>
      <c r="D7" s="122"/>
      <c r="E7" s="122"/>
      <c r="F7" s="122"/>
      <c r="G7" s="122"/>
      <c r="H7" s="122"/>
    </row>
    <row r="8" spans="1:8" s="1" customFormat="1" ht="19.5" customHeight="1">
      <c r="A8" s="123" t="s">
        <v>262</v>
      </c>
      <c r="B8" s="123"/>
      <c r="C8" s="123"/>
      <c r="D8" s="123"/>
      <c r="E8" s="123"/>
      <c r="F8" s="123"/>
      <c r="G8" s="123"/>
      <c r="H8" s="123"/>
    </row>
    <row r="9" spans="7:8" s="1" customFormat="1" ht="18.75">
      <c r="G9" s="78" t="s">
        <v>26</v>
      </c>
      <c r="H9" s="78" t="s">
        <v>26</v>
      </c>
    </row>
    <row r="10" spans="1:8" ht="78.75">
      <c r="A10" s="30" t="s">
        <v>27</v>
      </c>
      <c r="B10" s="30" t="s">
        <v>28</v>
      </c>
      <c r="C10" s="30" t="s">
        <v>29</v>
      </c>
      <c r="D10" s="30" t="s">
        <v>30</v>
      </c>
      <c r="E10" s="76" t="s">
        <v>266</v>
      </c>
      <c r="F10" s="76" t="s">
        <v>267</v>
      </c>
      <c r="G10" s="77" t="s">
        <v>268</v>
      </c>
      <c r="H10" s="77" t="s">
        <v>268</v>
      </c>
    </row>
    <row r="11" spans="1:8" ht="18.75">
      <c r="A11" s="12" t="s">
        <v>271</v>
      </c>
      <c r="B11" s="13"/>
      <c r="C11" s="10" t="s">
        <v>33</v>
      </c>
      <c r="D11" s="10" t="s">
        <v>33</v>
      </c>
      <c r="E11" s="14">
        <f>E12+E19+E21+E25+E27+E33+E36+E39</f>
        <v>4391.2</v>
      </c>
      <c r="F11" s="14">
        <f>F12+F19+F21+F25+F27+F33+F36+F39</f>
        <v>10438.1</v>
      </c>
      <c r="G11" s="48"/>
      <c r="H11" s="14">
        <f>H12+H19+H21+H25+H27+H33+H36+H39</f>
        <v>14829.3</v>
      </c>
    </row>
    <row r="12" spans="1:8" s="37" customFormat="1" ht="18.75">
      <c r="A12" s="12" t="s">
        <v>34</v>
      </c>
      <c r="B12" s="15">
        <v>907</v>
      </c>
      <c r="C12" s="56" t="s">
        <v>272</v>
      </c>
      <c r="D12" s="56" t="s">
        <v>273</v>
      </c>
      <c r="E12" s="14">
        <f>E14+E15+E16+E13</f>
        <v>218.5</v>
      </c>
      <c r="F12" s="14">
        <f>F14+F15+F16+F13</f>
        <v>4872</v>
      </c>
      <c r="G12" s="45"/>
      <c r="H12" s="14">
        <f>H14+H15+H16+H13</f>
        <v>5090.5</v>
      </c>
    </row>
    <row r="13" spans="1:8" s="37" customFormat="1" ht="55.5" customHeight="1">
      <c r="A13" s="93" t="s">
        <v>240</v>
      </c>
      <c r="B13" s="15"/>
      <c r="C13" s="17" t="s">
        <v>272</v>
      </c>
      <c r="D13" s="17" t="s">
        <v>274</v>
      </c>
      <c r="E13" s="11">
        <v>0</v>
      </c>
      <c r="F13" s="11">
        <v>54.8</v>
      </c>
      <c r="G13" s="45"/>
      <c r="H13" s="11">
        <v>54.8</v>
      </c>
    </row>
    <row r="14" spans="1:8" ht="74.25" customHeight="1">
      <c r="A14" s="93" t="s">
        <v>44</v>
      </c>
      <c r="B14" s="13">
        <v>907</v>
      </c>
      <c r="C14" s="17" t="s">
        <v>272</v>
      </c>
      <c r="D14" s="17" t="s">
        <v>275</v>
      </c>
      <c r="E14" s="11">
        <v>218.5</v>
      </c>
      <c r="F14" s="11">
        <v>4384.4</v>
      </c>
      <c r="G14" s="48"/>
      <c r="H14" s="11">
        <f>E14+F14</f>
        <v>4602.9</v>
      </c>
    </row>
    <row r="15" spans="1:8" ht="18.75" hidden="1">
      <c r="A15" s="94" t="s">
        <v>53</v>
      </c>
      <c r="B15" s="13">
        <v>907</v>
      </c>
      <c r="C15" s="17" t="s">
        <v>272</v>
      </c>
      <c r="D15" s="17" t="s">
        <v>276</v>
      </c>
      <c r="E15" s="11">
        <v>0</v>
      </c>
      <c r="F15" s="11">
        <v>0</v>
      </c>
      <c r="G15" s="48"/>
      <c r="H15" s="11">
        <v>0</v>
      </c>
    </row>
    <row r="16" spans="1:8" ht="18.75">
      <c r="A16" s="94" t="s">
        <v>206</v>
      </c>
      <c r="B16" s="13"/>
      <c r="C16" s="17" t="s">
        <v>272</v>
      </c>
      <c r="D16" s="17" t="s">
        <v>277</v>
      </c>
      <c r="E16" s="11">
        <v>0</v>
      </c>
      <c r="F16" s="11">
        <v>432.8</v>
      </c>
      <c r="G16" s="48"/>
      <c r="H16" s="11">
        <v>432.8</v>
      </c>
    </row>
    <row r="17" spans="1:8" ht="37.5" hidden="1">
      <c r="A17" s="95" t="s">
        <v>59</v>
      </c>
      <c r="B17" s="13"/>
      <c r="C17" s="56" t="s">
        <v>60</v>
      </c>
      <c r="D17" s="17"/>
      <c r="E17" s="14">
        <f>E18</f>
        <v>0</v>
      </c>
      <c r="F17" s="14">
        <f>F18</f>
        <v>0</v>
      </c>
      <c r="G17" s="48"/>
      <c r="H17" s="14">
        <f>H18</f>
        <v>0</v>
      </c>
    </row>
    <row r="18" spans="1:8" ht="37.5" hidden="1">
      <c r="A18" s="89" t="s">
        <v>61</v>
      </c>
      <c r="B18" s="13"/>
      <c r="C18" s="17" t="s">
        <v>60</v>
      </c>
      <c r="D18" s="17" t="s">
        <v>62</v>
      </c>
      <c r="E18" s="11">
        <v>0</v>
      </c>
      <c r="F18" s="11">
        <v>0</v>
      </c>
      <c r="G18" s="48"/>
      <c r="H18" s="11">
        <v>0</v>
      </c>
    </row>
    <row r="19" spans="1:8" ht="18.75">
      <c r="A19" s="96" t="s">
        <v>59</v>
      </c>
      <c r="B19" s="15">
        <v>200</v>
      </c>
      <c r="C19" s="56" t="s">
        <v>278</v>
      </c>
      <c r="D19" s="56" t="s">
        <v>273</v>
      </c>
      <c r="E19" s="14">
        <f>E20</f>
        <v>95.9</v>
      </c>
      <c r="F19" s="14">
        <f>F20</f>
        <v>0</v>
      </c>
      <c r="G19" s="48"/>
      <c r="H19" s="14">
        <f>H20</f>
        <v>95.9</v>
      </c>
    </row>
    <row r="20" spans="1:8" ht="18.75">
      <c r="A20" s="94" t="s">
        <v>61</v>
      </c>
      <c r="B20" s="13">
        <v>200</v>
      </c>
      <c r="C20" s="17" t="s">
        <v>278</v>
      </c>
      <c r="D20" s="17" t="s">
        <v>274</v>
      </c>
      <c r="E20" s="11">
        <v>95.9</v>
      </c>
      <c r="F20" s="11">
        <v>0</v>
      </c>
      <c r="G20" s="48"/>
      <c r="H20" s="11">
        <v>95.9</v>
      </c>
    </row>
    <row r="21" spans="1:8" s="37" customFormat="1" ht="37.5">
      <c r="A21" s="96" t="s">
        <v>66</v>
      </c>
      <c r="B21" s="13">
        <v>907</v>
      </c>
      <c r="C21" s="56" t="s">
        <v>274</v>
      </c>
      <c r="D21" s="56" t="s">
        <v>273</v>
      </c>
      <c r="E21" s="14">
        <f>E22</f>
        <v>0</v>
      </c>
      <c r="F21" s="14">
        <f>F22</f>
        <v>7</v>
      </c>
      <c r="G21" s="45"/>
      <c r="H21" s="14">
        <f>H22</f>
        <v>7</v>
      </c>
    </row>
    <row r="22" spans="1:8" ht="56.25">
      <c r="A22" s="94" t="s">
        <v>215</v>
      </c>
      <c r="B22" s="13">
        <v>907</v>
      </c>
      <c r="C22" s="17" t="s">
        <v>274</v>
      </c>
      <c r="D22" s="17" t="s">
        <v>279</v>
      </c>
      <c r="E22" s="11">
        <v>0</v>
      </c>
      <c r="F22" s="11">
        <v>7</v>
      </c>
      <c r="G22" s="48"/>
      <c r="H22" s="11">
        <f>E22+F22</f>
        <v>7</v>
      </c>
    </row>
    <row r="23" spans="1:8" s="37" customFormat="1" ht="0.75" customHeight="1" hidden="1">
      <c r="A23" s="97" t="s">
        <v>158</v>
      </c>
      <c r="B23" s="13">
        <v>907</v>
      </c>
      <c r="C23" s="56" t="s">
        <v>144</v>
      </c>
      <c r="D23" s="56"/>
      <c r="E23" s="14">
        <f>E24</f>
        <v>0</v>
      </c>
      <c r="F23" s="14">
        <f>F24</f>
        <v>0</v>
      </c>
      <c r="G23" s="45"/>
      <c r="H23" s="14">
        <f>H24</f>
        <v>0</v>
      </c>
    </row>
    <row r="24" spans="1:8" ht="37.5" hidden="1">
      <c r="A24" s="73" t="s">
        <v>157</v>
      </c>
      <c r="B24" s="13">
        <v>907</v>
      </c>
      <c r="C24" s="17" t="s">
        <v>144</v>
      </c>
      <c r="D24" s="17" t="s">
        <v>80</v>
      </c>
      <c r="E24" s="11">
        <v>0</v>
      </c>
      <c r="F24" s="11">
        <v>0</v>
      </c>
      <c r="G24" s="48"/>
      <c r="H24" s="11">
        <v>0</v>
      </c>
    </row>
    <row r="25" spans="1:8" ht="18.75">
      <c r="A25" s="98" t="s">
        <v>241</v>
      </c>
      <c r="B25" s="13">
        <v>907</v>
      </c>
      <c r="C25" s="56" t="s">
        <v>275</v>
      </c>
      <c r="D25" s="56" t="s">
        <v>273</v>
      </c>
      <c r="E25" s="14">
        <f>E26</f>
        <v>1093.9</v>
      </c>
      <c r="F25" s="14">
        <f>F26</f>
        <v>276.2</v>
      </c>
      <c r="G25" s="48"/>
      <c r="H25" s="14">
        <f>H26</f>
        <v>1370.1000000000001</v>
      </c>
    </row>
    <row r="26" spans="1:8" ht="18.75">
      <c r="A26" s="99" t="s">
        <v>242</v>
      </c>
      <c r="B26" s="13"/>
      <c r="C26" s="17" t="s">
        <v>275</v>
      </c>
      <c r="D26" s="17" t="s">
        <v>279</v>
      </c>
      <c r="E26" s="11">
        <v>1093.9</v>
      </c>
      <c r="F26" s="11">
        <v>276.2</v>
      </c>
      <c r="G26" s="48"/>
      <c r="H26" s="11">
        <f>E26+F26</f>
        <v>1370.1000000000001</v>
      </c>
    </row>
    <row r="27" spans="1:8" s="37" customFormat="1" ht="18.75">
      <c r="A27" s="100" t="s">
        <v>81</v>
      </c>
      <c r="B27" s="13">
        <v>907</v>
      </c>
      <c r="C27" s="56" t="s">
        <v>280</v>
      </c>
      <c r="D27" s="56" t="s">
        <v>273</v>
      </c>
      <c r="E27" s="14">
        <f>E28+E29+E30</f>
        <v>2529</v>
      </c>
      <c r="F27" s="14">
        <f>F28+F29+F30+F32</f>
        <v>1970.3000000000002</v>
      </c>
      <c r="G27" s="14">
        <f>G28+G29+G30+G32</f>
        <v>48.3</v>
      </c>
      <c r="H27" s="14">
        <f>H28+H29+H30+H32</f>
        <v>4499.299999999999</v>
      </c>
    </row>
    <row r="28" spans="1:8" s="37" customFormat="1" ht="18.75">
      <c r="A28" s="89" t="s">
        <v>83</v>
      </c>
      <c r="B28" s="13"/>
      <c r="C28" s="17" t="s">
        <v>280</v>
      </c>
      <c r="D28" s="17" t="s">
        <v>272</v>
      </c>
      <c r="E28" s="11">
        <v>0</v>
      </c>
      <c r="F28" s="11">
        <v>24.2</v>
      </c>
      <c r="G28" s="45"/>
      <c r="H28" s="11">
        <f>E28+F28</f>
        <v>24.2</v>
      </c>
    </row>
    <row r="29" spans="1:8" ht="18.75">
      <c r="A29" s="101" t="s">
        <v>94</v>
      </c>
      <c r="B29" s="13">
        <v>907</v>
      </c>
      <c r="C29" s="17" t="s">
        <v>280</v>
      </c>
      <c r="D29" s="17" t="s">
        <v>278</v>
      </c>
      <c r="E29" s="11">
        <v>2320.1</v>
      </c>
      <c r="F29" s="11">
        <v>759.3</v>
      </c>
      <c r="G29" s="48"/>
      <c r="H29" s="11">
        <f>E29+F29</f>
        <v>3079.3999999999996</v>
      </c>
    </row>
    <row r="30" spans="1:8" ht="18.75">
      <c r="A30" s="101" t="s">
        <v>108</v>
      </c>
      <c r="B30" s="13">
        <v>907</v>
      </c>
      <c r="C30" s="17" t="s">
        <v>280</v>
      </c>
      <c r="D30" s="17" t="s">
        <v>274</v>
      </c>
      <c r="E30" s="11">
        <v>208.9</v>
      </c>
      <c r="F30" s="11">
        <v>1140.9</v>
      </c>
      <c r="G30" s="48"/>
      <c r="H30" s="11">
        <f>E30+F30</f>
        <v>1349.8000000000002</v>
      </c>
    </row>
    <row r="31" spans="1:8" ht="37.5" hidden="1">
      <c r="A31" s="101" t="s">
        <v>195</v>
      </c>
      <c r="B31" s="13">
        <v>907</v>
      </c>
      <c r="C31" s="17" t="s">
        <v>82</v>
      </c>
      <c r="D31" s="17" t="s">
        <v>145</v>
      </c>
      <c r="E31" s="11">
        <v>0</v>
      </c>
      <c r="F31" s="11">
        <v>0</v>
      </c>
      <c r="G31" s="48"/>
      <c r="H31" s="11">
        <v>0</v>
      </c>
    </row>
    <row r="32" spans="1:8" ht="37.5">
      <c r="A32" s="74" t="s">
        <v>153</v>
      </c>
      <c r="B32" s="13"/>
      <c r="C32" s="17" t="s">
        <v>280</v>
      </c>
      <c r="D32" s="17" t="s">
        <v>280</v>
      </c>
      <c r="E32" s="11">
        <v>0</v>
      </c>
      <c r="F32" s="11">
        <v>45.9</v>
      </c>
      <c r="G32" s="11">
        <v>48.3</v>
      </c>
      <c r="H32" s="11">
        <v>45.9</v>
      </c>
    </row>
    <row r="33" spans="1:8" s="37" customFormat="1" ht="18.75">
      <c r="A33" s="96" t="s">
        <v>216</v>
      </c>
      <c r="B33" s="13">
        <v>907</v>
      </c>
      <c r="C33" s="56" t="s">
        <v>281</v>
      </c>
      <c r="D33" s="56" t="s">
        <v>273</v>
      </c>
      <c r="E33" s="14">
        <f>E34+E35</f>
        <v>453.9</v>
      </c>
      <c r="F33" s="14">
        <f>F34+F35</f>
        <v>2820</v>
      </c>
      <c r="G33" s="45"/>
      <c r="H33" s="14">
        <f>H34+H35</f>
        <v>3273.9</v>
      </c>
    </row>
    <row r="34" spans="1:8" ht="18.75">
      <c r="A34" s="94" t="s">
        <v>125</v>
      </c>
      <c r="B34" s="13">
        <v>907</v>
      </c>
      <c r="C34" s="17" t="s">
        <v>281</v>
      </c>
      <c r="D34" s="17" t="s">
        <v>272</v>
      </c>
      <c r="E34" s="11">
        <v>453.9</v>
      </c>
      <c r="F34" s="11">
        <v>2820</v>
      </c>
      <c r="G34" s="11">
        <v>2591.7</v>
      </c>
      <c r="H34" s="11">
        <f>E34+F34</f>
        <v>3273.9</v>
      </c>
    </row>
    <row r="35" spans="1:8" ht="16.5" customHeight="1" hidden="1">
      <c r="A35" s="94" t="s">
        <v>217</v>
      </c>
      <c r="B35" s="13">
        <v>907</v>
      </c>
      <c r="C35" s="17" t="s">
        <v>124</v>
      </c>
      <c r="D35" s="17" t="s">
        <v>155</v>
      </c>
      <c r="E35" s="11">
        <v>0</v>
      </c>
      <c r="F35" s="11">
        <v>0</v>
      </c>
      <c r="G35" s="48"/>
      <c r="H35" s="11">
        <v>0</v>
      </c>
    </row>
    <row r="36" spans="1:8" s="58" customFormat="1" ht="18.75">
      <c r="A36" s="96" t="s">
        <v>146</v>
      </c>
      <c r="B36" s="13">
        <v>907</v>
      </c>
      <c r="C36" s="56" t="s">
        <v>282</v>
      </c>
      <c r="D36" s="56" t="s">
        <v>273</v>
      </c>
      <c r="E36" s="14">
        <f>E37+E38</f>
        <v>0</v>
      </c>
      <c r="F36" s="14">
        <v>412.2</v>
      </c>
      <c r="G36" s="57"/>
      <c r="H36" s="14">
        <f>H37+H38</f>
        <v>412.2</v>
      </c>
    </row>
    <row r="37" spans="1:8" ht="17.25" customHeight="1">
      <c r="A37" s="94" t="s">
        <v>148</v>
      </c>
      <c r="B37" s="13">
        <v>907</v>
      </c>
      <c r="C37" s="17" t="s">
        <v>282</v>
      </c>
      <c r="D37" s="17" t="s">
        <v>272</v>
      </c>
      <c r="E37" s="11">
        <v>0</v>
      </c>
      <c r="F37" s="11">
        <v>412.2</v>
      </c>
      <c r="G37" s="11">
        <v>356.8</v>
      </c>
      <c r="H37" s="11">
        <v>412.2</v>
      </c>
    </row>
    <row r="38" spans="1:8" ht="37.5" hidden="1">
      <c r="A38" s="94" t="s">
        <v>182</v>
      </c>
      <c r="B38" s="13"/>
      <c r="C38" s="17" t="s">
        <v>147</v>
      </c>
      <c r="D38" s="17" t="s">
        <v>183</v>
      </c>
      <c r="E38" s="11">
        <v>0</v>
      </c>
      <c r="F38" s="11">
        <v>0</v>
      </c>
      <c r="G38" s="48"/>
      <c r="H38" s="11">
        <v>0</v>
      </c>
    </row>
    <row r="39" spans="1:8" s="37" customFormat="1" ht="18.75">
      <c r="A39" s="96" t="s">
        <v>131</v>
      </c>
      <c r="B39" s="13">
        <v>907</v>
      </c>
      <c r="C39" s="56" t="s">
        <v>276</v>
      </c>
      <c r="D39" s="56" t="s">
        <v>273</v>
      </c>
      <c r="E39" s="14">
        <f>E41+E40</f>
        <v>0</v>
      </c>
      <c r="F39" s="14">
        <f>F41+F40</f>
        <v>80.4</v>
      </c>
      <c r="G39" s="45"/>
      <c r="H39" s="14">
        <f>H41+H40</f>
        <v>80.4</v>
      </c>
    </row>
    <row r="40" spans="1:8" s="37" customFormat="1" ht="18.75">
      <c r="A40" s="94" t="s">
        <v>288</v>
      </c>
      <c r="B40" s="13"/>
      <c r="C40" s="17" t="s">
        <v>276</v>
      </c>
      <c r="D40" s="17" t="s">
        <v>272</v>
      </c>
      <c r="E40" s="11">
        <v>0</v>
      </c>
      <c r="F40" s="11">
        <v>47</v>
      </c>
      <c r="G40" s="48"/>
      <c r="H40" s="11">
        <f>E40+F40</f>
        <v>47</v>
      </c>
    </row>
    <row r="41" spans="1:8" ht="18" customHeight="1">
      <c r="A41" s="94" t="s">
        <v>218</v>
      </c>
      <c r="B41" s="13">
        <v>907</v>
      </c>
      <c r="C41" s="17" t="s">
        <v>276</v>
      </c>
      <c r="D41" s="17" t="s">
        <v>280</v>
      </c>
      <c r="E41" s="11">
        <v>0</v>
      </c>
      <c r="F41" s="11">
        <v>33.4</v>
      </c>
      <c r="G41" s="48"/>
      <c r="H41" s="11">
        <v>33.4</v>
      </c>
    </row>
    <row r="42" spans="1:5" s="37" customFormat="1" ht="18.75" hidden="1">
      <c r="A42" s="57" t="s">
        <v>136</v>
      </c>
      <c r="B42" s="13">
        <v>907</v>
      </c>
      <c r="C42" s="59">
        <v>1400</v>
      </c>
      <c r="D42" s="59"/>
      <c r="E42" s="14">
        <f>E43</f>
        <v>0</v>
      </c>
    </row>
    <row r="43" spans="1:5" ht="38.25" customHeight="1" hidden="1">
      <c r="A43" s="10" t="s">
        <v>137</v>
      </c>
      <c r="B43" s="13">
        <v>907</v>
      </c>
      <c r="C43" s="60">
        <v>1400</v>
      </c>
      <c r="D43" s="60">
        <v>1403</v>
      </c>
      <c r="E43" s="20">
        <v>0</v>
      </c>
    </row>
  </sheetData>
  <sheetProtection/>
  <mergeCells count="4">
    <mergeCell ref="A6:H6"/>
    <mergeCell ref="A7:H7"/>
    <mergeCell ref="A8:H8"/>
    <mergeCell ref="E4:H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96"/>
  <sheetViews>
    <sheetView view="pageBreakPreview" zoomScaleSheetLayoutView="100" zoomScalePageLayoutView="0" workbookViewId="0" topLeftCell="A1">
      <selection activeCell="G4" sqref="G4:K4"/>
    </sheetView>
  </sheetViews>
  <sheetFormatPr defaultColWidth="9.00390625" defaultRowHeight="12.75"/>
  <cols>
    <col min="1" max="1" width="54.875" style="1" customWidth="1"/>
    <col min="2" max="2" width="7.75390625" style="1" customWidth="1"/>
    <col min="3" max="3" width="4.625" style="1" customWidth="1"/>
    <col min="4" max="4" width="4.375" style="1" customWidth="1"/>
    <col min="5" max="5" width="10.25390625" style="1" bestFit="1" customWidth="1"/>
    <col min="6" max="6" width="6.25390625" style="1" customWidth="1"/>
    <col min="7" max="7" width="14.25390625" style="1" customWidth="1"/>
    <col min="8" max="8" width="19.00390625" style="1" hidden="1" customWidth="1"/>
    <col min="9" max="9" width="8.625" style="1" hidden="1" customWidth="1"/>
    <col min="10" max="10" width="12.25390625" style="1" customWidth="1"/>
    <col min="11" max="11" width="12.875" style="1" customWidth="1"/>
    <col min="12" max="16384" width="9.125" style="1" customWidth="1"/>
  </cols>
  <sheetData>
    <row r="1" ht="18.75">
      <c r="K1" s="8" t="s">
        <v>142</v>
      </c>
    </row>
    <row r="2" ht="18.75">
      <c r="K2" s="6" t="s">
        <v>22</v>
      </c>
    </row>
    <row r="3" ht="18.75">
      <c r="K3" s="6" t="s">
        <v>229</v>
      </c>
    </row>
    <row r="4" spans="7:11" ht="18.75">
      <c r="G4" s="128" t="s">
        <v>322</v>
      </c>
      <c r="H4" s="125"/>
      <c r="I4" s="125"/>
      <c r="J4" s="125"/>
      <c r="K4" s="125"/>
    </row>
    <row r="5" ht="18.75">
      <c r="G5" s="6"/>
    </row>
    <row r="6" spans="6:7" ht="18.75">
      <c r="F6" s="9"/>
      <c r="G6" s="9"/>
    </row>
    <row r="7" spans="1:11" ht="18.75">
      <c r="A7" s="127" t="s">
        <v>283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8.75">
      <c r="A8" s="127" t="s">
        <v>234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8.75">
      <c r="A9" s="126" t="s">
        <v>262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8:11" ht="18.75">
      <c r="H10" s="1" t="s">
        <v>26</v>
      </c>
      <c r="K10" s="78" t="s">
        <v>26</v>
      </c>
    </row>
    <row r="11" ht="18.75" hidden="1"/>
    <row r="12" spans="1:11" ht="78.75">
      <c r="A12" s="30" t="s">
        <v>27</v>
      </c>
      <c r="B12" s="30" t="s">
        <v>284</v>
      </c>
      <c r="C12" s="30" t="s">
        <v>29</v>
      </c>
      <c r="D12" s="30" t="s">
        <v>30</v>
      </c>
      <c r="E12" s="30" t="s">
        <v>31</v>
      </c>
      <c r="F12" s="30" t="s">
        <v>32</v>
      </c>
      <c r="G12" s="76" t="s">
        <v>266</v>
      </c>
      <c r="H12" s="76" t="s">
        <v>267</v>
      </c>
      <c r="I12" s="77" t="s">
        <v>268</v>
      </c>
      <c r="J12" s="76" t="s">
        <v>267</v>
      </c>
      <c r="K12" s="77" t="s">
        <v>268</v>
      </c>
    </row>
    <row r="13" spans="1:11" ht="37.5">
      <c r="A13" s="12" t="s">
        <v>233</v>
      </c>
      <c r="B13" s="15">
        <v>912</v>
      </c>
      <c r="C13" s="10" t="s">
        <v>33</v>
      </c>
      <c r="D13" s="10" t="s">
        <v>33</v>
      </c>
      <c r="E13" s="10" t="s">
        <v>33</v>
      </c>
      <c r="F13" s="10" t="s">
        <v>33</v>
      </c>
      <c r="G13" s="106">
        <f>G14+G61+G66+G80+G89+G151+G174+G184</f>
        <v>4391.2</v>
      </c>
      <c r="H13" s="109">
        <v>0</v>
      </c>
      <c r="I13" s="109">
        <f>SUM(I14+I56+I66+I76+I89+I140+I151+I184+I192)</f>
        <v>0</v>
      </c>
      <c r="J13" s="106">
        <f>J14+J61+J66+J80+J89+J151+J174+J184</f>
        <v>10438.1</v>
      </c>
      <c r="K13" s="106">
        <f>G13+J13</f>
        <v>14829.3</v>
      </c>
    </row>
    <row r="14" spans="1:11" ht="27" customHeight="1">
      <c r="A14" s="12" t="s">
        <v>34</v>
      </c>
      <c r="B14" s="13"/>
      <c r="C14" s="56" t="s">
        <v>272</v>
      </c>
      <c r="D14" s="56" t="s">
        <v>273</v>
      </c>
      <c r="E14" s="27" t="s">
        <v>33</v>
      </c>
      <c r="F14" s="10" t="s">
        <v>33</v>
      </c>
      <c r="G14" s="103">
        <f>SUM(G23+G41+G45+G19)</f>
        <v>218.5</v>
      </c>
      <c r="H14" s="110">
        <v>0</v>
      </c>
      <c r="I14" s="110">
        <f>SUM(I15+I23+I29+I41)</f>
        <v>0</v>
      </c>
      <c r="J14" s="103">
        <f>SUM(J23+J41+J45+J19)</f>
        <v>4872.000000000001</v>
      </c>
      <c r="K14" s="106">
        <f>SUM(K23+K41+K45+K19)</f>
        <v>5090.500000000001</v>
      </c>
    </row>
    <row r="15" spans="1:11" ht="93.75" hidden="1">
      <c r="A15" s="16" t="s">
        <v>36</v>
      </c>
      <c r="B15" s="13"/>
      <c r="C15" s="17" t="s">
        <v>35</v>
      </c>
      <c r="D15" s="17" t="s">
        <v>37</v>
      </c>
      <c r="E15" s="31"/>
      <c r="F15" s="17"/>
      <c r="G15" s="103">
        <f aca="true" t="shared" si="0" ref="G15:K16">SUM(G16)</f>
        <v>0</v>
      </c>
      <c r="H15" s="110">
        <f>SUM(H16)</f>
        <v>0</v>
      </c>
      <c r="I15" s="110">
        <f t="shared" si="0"/>
        <v>0</v>
      </c>
      <c r="J15" s="103">
        <f t="shared" si="0"/>
        <v>0</v>
      </c>
      <c r="K15" s="103">
        <f t="shared" si="0"/>
        <v>0</v>
      </c>
    </row>
    <row r="16" spans="1:11" ht="93.75" hidden="1">
      <c r="A16" s="10" t="s">
        <v>38</v>
      </c>
      <c r="B16" s="13"/>
      <c r="C16" s="17" t="s">
        <v>35</v>
      </c>
      <c r="D16" s="17" t="s">
        <v>37</v>
      </c>
      <c r="E16" s="31" t="s">
        <v>39</v>
      </c>
      <c r="F16" s="17"/>
      <c r="G16" s="103">
        <f t="shared" si="0"/>
        <v>0</v>
      </c>
      <c r="H16" s="110">
        <f t="shared" si="0"/>
        <v>0</v>
      </c>
      <c r="I16" s="110">
        <f t="shared" si="0"/>
        <v>0</v>
      </c>
      <c r="J16" s="103">
        <f t="shared" si="0"/>
        <v>0</v>
      </c>
      <c r="K16" s="103">
        <f t="shared" si="0"/>
        <v>0</v>
      </c>
    </row>
    <row r="17" spans="1:11" ht="37.5" hidden="1">
      <c r="A17" s="10" t="s">
        <v>40</v>
      </c>
      <c r="B17" s="13"/>
      <c r="C17" s="17" t="s">
        <v>35</v>
      </c>
      <c r="D17" s="17" t="s">
        <v>37</v>
      </c>
      <c r="E17" s="31" t="s">
        <v>41</v>
      </c>
      <c r="F17" s="17"/>
      <c r="G17" s="103">
        <f>SUM(H17:I17)</f>
        <v>0</v>
      </c>
      <c r="H17" s="110">
        <f>SUM(H18)</f>
        <v>0</v>
      </c>
      <c r="I17" s="110">
        <f>SUM(I18)</f>
        <v>0</v>
      </c>
      <c r="J17" s="103">
        <f>SUM(K17:L17)</f>
        <v>0</v>
      </c>
      <c r="K17" s="103">
        <f>SUM(L17:M17)</f>
        <v>0</v>
      </c>
    </row>
    <row r="18" spans="1:11" ht="37.5" hidden="1">
      <c r="A18" s="10" t="s">
        <v>42</v>
      </c>
      <c r="B18" s="13"/>
      <c r="C18" s="17" t="s">
        <v>35</v>
      </c>
      <c r="D18" s="17" t="s">
        <v>37</v>
      </c>
      <c r="E18" s="31" t="s">
        <v>41</v>
      </c>
      <c r="F18" s="31" t="s">
        <v>43</v>
      </c>
      <c r="G18" s="103">
        <v>0</v>
      </c>
      <c r="H18" s="110">
        <v>0</v>
      </c>
      <c r="I18" s="110">
        <v>0</v>
      </c>
      <c r="J18" s="103">
        <v>0</v>
      </c>
      <c r="K18" s="103">
        <v>0</v>
      </c>
    </row>
    <row r="19" spans="1:11" ht="78" customHeight="1">
      <c r="A19" s="10" t="s">
        <v>240</v>
      </c>
      <c r="B19" s="13"/>
      <c r="C19" s="17" t="s">
        <v>272</v>
      </c>
      <c r="D19" s="17" t="s">
        <v>274</v>
      </c>
      <c r="E19" s="31"/>
      <c r="F19" s="31"/>
      <c r="G19" s="103">
        <f>G20</f>
        <v>0</v>
      </c>
      <c r="H19" s="110"/>
      <c r="I19" s="110"/>
      <c r="J19" s="103">
        <f aca="true" t="shared" si="1" ref="J19:K21">J20</f>
        <v>54.8</v>
      </c>
      <c r="K19" s="103">
        <f t="shared" si="1"/>
        <v>54.8</v>
      </c>
    </row>
    <row r="20" spans="1:11" ht="27" customHeight="1">
      <c r="A20" s="2" t="s">
        <v>136</v>
      </c>
      <c r="B20" s="13"/>
      <c r="C20" s="17" t="s">
        <v>272</v>
      </c>
      <c r="D20" s="17" t="s">
        <v>274</v>
      </c>
      <c r="E20" s="19">
        <v>5210000</v>
      </c>
      <c r="F20" s="31"/>
      <c r="G20" s="103">
        <f>G21</f>
        <v>0</v>
      </c>
      <c r="H20" s="110"/>
      <c r="I20" s="110"/>
      <c r="J20" s="103">
        <f t="shared" si="1"/>
        <v>54.8</v>
      </c>
      <c r="K20" s="103">
        <f t="shared" si="1"/>
        <v>54.8</v>
      </c>
    </row>
    <row r="21" spans="1:11" ht="150.75" customHeight="1">
      <c r="A21" s="4" t="s">
        <v>138</v>
      </c>
      <c r="B21" s="13"/>
      <c r="C21" s="17" t="s">
        <v>272</v>
      </c>
      <c r="D21" s="17" t="s">
        <v>274</v>
      </c>
      <c r="E21" s="19">
        <v>5210600</v>
      </c>
      <c r="F21" s="31"/>
      <c r="G21" s="103">
        <f>G22</f>
        <v>0</v>
      </c>
      <c r="H21" s="110"/>
      <c r="I21" s="110"/>
      <c r="J21" s="103">
        <f t="shared" si="1"/>
        <v>54.8</v>
      </c>
      <c r="K21" s="103">
        <f t="shared" si="1"/>
        <v>54.8</v>
      </c>
    </row>
    <row r="22" spans="1:11" ht="23.25" customHeight="1">
      <c r="A22" s="18" t="s">
        <v>139</v>
      </c>
      <c r="B22" s="13"/>
      <c r="C22" s="17" t="s">
        <v>272</v>
      </c>
      <c r="D22" s="17" t="s">
        <v>274</v>
      </c>
      <c r="E22" s="19">
        <v>5210600</v>
      </c>
      <c r="F22" s="29" t="s">
        <v>140</v>
      </c>
      <c r="G22" s="103">
        <v>0</v>
      </c>
      <c r="H22" s="110"/>
      <c r="I22" s="110"/>
      <c r="J22" s="103">
        <v>54.8</v>
      </c>
      <c r="K22" s="103">
        <v>54.8</v>
      </c>
    </row>
    <row r="23" spans="1:11" ht="106.5" customHeight="1">
      <c r="A23" s="10" t="s">
        <v>44</v>
      </c>
      <c r="B23" s="13"/>
      <c r="C23" s="17" t="s">
        <v>272</v>
      </c>
      <c r="D23" s="17" t="s">
        <v>275</v>
      </c>
      <c r="E23" s="27" t="s">
        <v>33</v>
      </c>
      <c r="F23" s="10" t="s">
        <v>33</v>
      </c>
      <c r="G23" s="103">
        <f>G26+G28+G36</f>
        <v>218.5</v>
      </c>
      <c r="H23" s="110">
        <f>SUM(H24,H27)</f>
        <v>3247.4</v>
      </c>
      <c r="I23" s="110">
        <f>SUM(I24,I27)</f>
        <v>0</v>
      </c>
      <c r="J23" s="103">
        <f>J26+J28+J36</f>
        <v>4384.400000000001</v>
      </c>
      <c r="K23" s="103">
        <f>G23+J23</f>
        <v>4602.900000000001</v>
      </c>
    </row>
    <row r="24" spans="1:11" ht="93.75">
      <c r="A24" s="10" t="s">
        <v>38</v>
      </c>
      <c r="B24" s="13"/>
      <c r="C24" s="17" t="s">
        <v>272</v>
      </c>
      <c r="D24" s="17" t="s">
        <v>275</v>
      </c>
      <c r="E24" s="27" t="s">
        <v>39</v>
      </c>
      <c r="F24" s="10" t="s">
        <v>33</v>
      </c>
      <c r="G24" s="103">
        <f>G26+G28</f>
        <v>0</v>
      </c>
      <c r="H24" s="110">
        <f aca="true" t="shared" si="2" ref="G24:K25">SUM(H25)</f>
        <v>2714.8</v>
      </c>
      <c r="I24" s="110">
        <f t="shared" si="2"/>
        <v>0</v>
      </c>
      <c r="J24" s="103">
        <f>J26+J28</f>
        <v>4173.8</v>
      </c>
      <c r="K24" s="103">
        <f>K26+K28</f>
        <v>4173.8</v>
      </c>
    </row>
    <row r="25" spans="1:11" ht="27" customHeight="1">
      <c r="A25" s="10" t="s">
        <v>45</v>
      </c>
      <c r="B25" s="13"/>
      <c r="C25" s="17" t="s">
        <v>272</v>
      </c>
      <c r="D25" s="17" t="s">
        <v>275</v>
      </c>
      <c r="E25" s="31" t="s">
        <v>46</v>
      </c>
      <c r="F25" s="10" t="s">
        <v>33</v>
      </c>
      <c r="G25" s="103">
        <f t="shared" si="2"/>
        <v>0</v>
      </c>
      <c r="H25" s="110">
        <f t="shared" si="2"/>
        <v>2714.8</v>
      </c>
      <c r="I25" s="110">
        <f t="shared" si="2"/>
        <v>0</v>
      </c>
      <c r="J25" s="103">
        <f t="shared" si="2"/>
        <v>3359.2</v>
      </c>
      <c r="K25" s="103">
        <f t="shared" si="2"/>
        <v>3359.2</v>
      </c>
    </row>
    <row r="26" spans="1:11" ht="37.5">
      <c r="A26" s="10" t="s">
        <v>42</v>
      </c>
      <c r="B26" s="13"/>
      <c r="C26" s="17" t="s">
        <v>272</v>
      </c>
      <c r="D26" s="17" t="s">
        <v>275</v>
      </c>
      <c r="E26" s="27" t="s">
        <v>46</v>
      </c>
      <c r="F26" s="27">
        <v>500</v>
      </c>
      <c r="G26" s="103">
        <v>0</v>
      </c>
      <c r="H26" s="103">
        <v>2714.8</v>
      </c>
      <c r="I26" s="111">
        <v>0</v>
      </c>
      <c r="J26" s="103">
        <v>3359.2</v>
      </c>
      <c r="K26" s="103">
        <f>G26+J26</f>
        <v>3359.2</v>
      </c>
    </row>
    <row r="27" spans="1:11" ht="56.25">
      <c r="A27" s="16" t="s">
        <v>47</v>
      </c>
      <c r="B27" s="13"/>
      <c r="C27" s="17" t="s">
        <v>272</v>
      </c>
      <c r="D27" s="17" t="s">
        <v>275</v>
      </c>
      <c r="E27" s="31" t="s">
        <v>48</v>
      </c>
      <c r="F27" s="10" t="s">
        <v>33</v>
      </c>
      <c r="G27" s="103">
        <f>SUM(G28)</f>
        <v>0</v>
      </c>
      <c r="H27" s="110">
        <f>SUM(H28)</f>
        <v>532.6</v>
      </c>
      <c r="I27" s="110">
        <f>SUM(I28)</f>
        <v>0</v>
      </c>
      <c r="J27" s="103">
        <f>SUM(J28)</f>
        <v>814.6</v>
      </c>
      <c r="K27" s="103">
        <f>SUM(K28)</f>
        <v>814.6</v>
      </c>
    </row>
    <row r="28" spans="1:11" ht="36.75" customHeight="1">
      <c r="A28" s="10" t="s">
        <v>42</v>
      </c>
      <c r="B28" s="13"/>
      <c r="C28" s="17" t="s">
        <v>272</v>
      </c>
      <c r="D28" s="17" t="s">
        <v>275</v>
      </c>
      <c r="E28" s="31" t="s">
        <v>48</v>
      </c>
      <c r="F28" s="27">
        <v>500</v>
      </c>
      <c r="G28" s="103">
        <v>0</v>
      </c>
      <c r="H28" s="110">
        <v>532.6</v>
      </c>
      <c r="I28" s="111">
        <v>0</v>
      </c>
      <c r="J28" s="103">
        <v>814.6</v>
      </c>
      <c r="K28" s="103">
        <v>814.6</v>
      </c>
    </row>
    <row r="29" spans="1:11" ht="18.75" hidden="1">
      <c r="A29" s="10" t="s">
        <v>49</v>
      </c>
      <c r="B29" s="13"/>
      <c r="C29" s="17" t="s">
        <v>272</v>
      </c>
      <c r="D29" s="17" t="s">
        <v>275</v>
      </c>
      <c r="E29" s="27" t="s">
        <v>33</v>
      </c>
      <c r="F29" s="10" t="s">
        <v>33</v>
      </c>
      <c r="G29" s="103">
        <f aca="true" t="shared" si="3" ref="G29:K31">SUM(G30)</f>
        <v>0</v>
      </c>
      <c r="H29" s="110">
        <f t="shared" si="3"/>
        <v>0</v>
      </c>
      <c r="I29" s="110">
        <f t="shared" si="3"/>
        <v>0</v>
      </c>
      <c r="J29" s="103">
        <f t="shared" si="3"/>
        <v>0</v>
      </c>
      <c r="K29" s="103">
        <f t="shared" si="3"/>
        <v>0</v>
      </c>
    </row>
    <row r="30" spans="1:11" ht="93.75" hidden="1">
      <c r="A30" s="10" t="s">
        <v>38</v>
      </c>
      <c r="B30" s="13"/>
      <c r="C30" s="17" t="s">
        <v>272</v>
      </c>
      <c r="D30" s="17" t="s">
        <v>275</v>
      </c>
      <c r="E30" s="31" t="s">
        <v>50</v>
      </c>
      <c r="F30" s="10" t="s">
        <v>33</v>
      </c>
      <c r="G30" s="103">
        <f t="shared" si="3"/>
        <v>0</v>
      </c>
      <c r="H30" s="110">
        <f t="shared" si="3"/>
        <v>0</v>
      </c>
      <c r="I30" s="110">
        <f t="shared" si="3"/>
        <v>0</v>
      </c>
      <c r="J30" s="103">
        <f t="shared" si="3"/>
        <v>0</v>
      </c>
      <c r="K30" s="103">
        <f t="shared" si="3"/>
        <v>0</v>
      </c>
    </row>
    <row r="31" spans="1:11" ht="37.5" hidden="1">
      <c r="A31" s="10" t="s">
        <v>51</v>
      </c>
      <c r="B31" s="13"/>
      <c r="C31" s="17" t="s">
        <v>272</v>
      </c>
      <c r="D31" s="17" t="s">
        <v>275</v>
      </c>
      <c r="E31" s="31" t="s">
        <v>52</v>
      </c>
      <c r="F31" s="10" t="s">
        <v>33</v>
      </c>
      <c r="G31" s="103">
        <f t="shared" si="3"/>
        <v>0</v>
      </c>
      <c r="H31" s="110">
        <f t="shared" si="3"/>
        <v>0</v>
      </c>
      <c r="I31" s="110">
        <f t="shared" si="3"/>
        <v>0</v>
      </c>
      <c r="J31" s="103">
        <f t="shared" si="3"/>
        <v>0</v>
      </c>
      <c r="K31" s="103">
        <f t="shared" si="3"/>
        <v>0</v>
      </c>
    </row>
    <row r="32" spans="1:11" ht="37.5" hidden="1">
      <c r="A32" s="10" t="s">
        <v>42</v>
      </c>
      <c r="B32" s="13"/>
      <c r="C32" s="17" t="s">
        <v>272</v>
      </c>
      <c r="D32" s="17" t="s">
        <v>275</v>
      </c>
      <c r="E32" s="31" t="s">
        <v>52</v>
      </c>
      <c r="F32" s="31" t="s">
        <v>43</v>
      </c>
      <c r="G32" s="103"/>
      <c r="H32" s="112"/>
      <c r="I32" s="111">
        <v>0</v>
      </c>
      <c r="J32" s="103"/>
      <c r="K32" s="103"/>
    </row>
    <row r="33" spans="1:11" ht="18.75" hidden="1">
      <c r="A33" s="2" t="s">
        <v>136</v>
      </c>
      <c r="B33" s="13"/>
      <c r="C33" s="17" t="s">
        <v>272</v>
      </c>
      <c r="D33" s="17" t="s">
        <v>275</v>
      </c>
      <c r="E33" s="19">
        <v>5210000</v>
      </c>
      <c r="F33" s="31"/>
      <c r="G33" s="103">
        <f>SUM(G34)</f>
        <v>58.4</v>
      </c>
      <c r="H33" s="113"/>
      <c r="I33" s="111"/>
      <c r="J33" s="103">
        <f>SUM(J34)</f>
        <v>58.4</v>
      </c>
      <c r="K33" s="103">
        <f>SUM(K34)</f>
        <v>58.4</v>
      </c>
    </row>
    <row r="34" spans="1:11" ht="147" customHeight="1" hidden="1">
      <c r="A34" s="4" t="s">
        <v>138</v>
      </c>
      <c r="B34" s="13"/>
      <c r="C34" s="17" t="s">
        <v>272</v>
      </c>
      <c r="D34" s="17" t="s">
        <v>275</v>
      </c>
      <c r="E34" s="19">
        <v>5210600</v>
      </c>
      <c r="F34" s="31"/>
      <c r="G34" s="103">
        <f>SUM(G35)</f>
        <v>58.4</v>
      </c>
      <c r="H34" s="113"/>
      <c r="I34" s="111"/>
      <c r="J34" s="103">
        <f>SUM(J35)</f>
        <v>58.4</v>
      </c>
      <c r="K34" s="103">
        <f>SUM(K35)</f>
        <v>58.4</v>
      </c>
    </row>
    <row r="35" spans="1:11" ht="18.75" hidden="1">
      <c r="A35" s="18" t="s">
        <v>139</v>
      </c>
      <c r="B35" s="13"/>
      <c r="C35" s="17" t="s">
        <v>272</v>
      </c>
      <c r="D35" s="17" t="s">
        <v>275</v>
      </c>
      <c r="E35" s="19">
        <v>5210600</v>
      </c>
      <c r="F35" s="29" t="s">
        <v>140</v>
      </c>
      <c r="G35" s="103">
        <v>58.4</v>
      </c>
      <c r="H35" s="113"/>
      <c r="I35" s="111"/>
      <c r="J35" s="103">
        <v>58.4</v>
      </c>
      <c r="K35" s="103">
        <v>58.4</v>
      </c>
    </row>
    <row r="36" spans="1:11" ht="18.75">
      <c r="A36" s="10" t="s">
        <v>136</v>
      </c>
      <c r="B36" s="13"/>
      <c r="C36" s="17" t="s">
        <v>272</v>
      </c>
      <c r="D36" s="17" t="s">
        <v>275</v>
      </c>
      <c r="E36" s="31" t="s">
        <v>243</v>
      </c>
      <c r="F36" s="31"/>
      <c r="G36" s="103">
        <f>G39+G37</f>
        <v>218.5</v>
      </c>
      <c r="H36" s="113"/>
      <c r="I36" s="111"/>
      <c r="J36" s="103">
        <f>J39+J37</f>
        <v>210.6</v>
      </c>
      <c r="K36" s="103">
        <f>K39+K37</f>
        <v>429.1</v>
      </c>
    </row>
    <row r="37" spans="1:11" ht="56.25">
      <c r="A37" s="10" t="s">
        <v>263</v>
      </c>
      <c r="B37" s="13"/>
      <c r="C37" s="17" t="s">
        <v>272</v>
      </c>
      <c r="D37" s="17" t="s">
        <v>275</v>
      </c>
      <c r="E37" s="31" t="s">
        <v>264</v>
      </c>
      <c r="G37" s="103">
        <f>G38</f>
        <v>218.5</v>
      </c>
      <c r="H37" s="113"/>
      <c r="I37" s="111"/>
      <c r="J37" s="103">
        <f>J38</f>
        <v>0</v>
      </c>
      <c r="K37" s="103">
        <f>K38</f>
        <v>218.5</v>
      </c>
    </row>
    <row r="38" spans="1:11" ht="37.5">
      <c r="A38" s="10" t="s">
        <v>42</v>
      </c>
      <c r="B38" s="13"/>
      <c r="C38" s="17" t="s">
        <v>272</v>
      </c>
      <c r="D38" s="17" t="s">
        <v>275</v>
      </c>
      <c r="E38" s="31" t="s">
        <v>264</v>
      </c>
      <c r="F38" s="31" t="s">
        <v>43</v>
      </c>
      <c r="G38" s="103">
        <v>218.5</v>
      </c>
      <c r="H38" s="113"/>
      <c r="I38" s="111"/>
      <c r="J38" s="103">
        <v>0</v>
      </c>
      <c r="K38" s="103">
        <v>218.5</v>
      </c>
    </row>
    <row r="39" spans="1:11" ht="151.5" customHeight="1">
      <c r="A39" s="26" t="s">
        <v>138</v>
      </c>
      <c r="B39" s="13"/>
      <c r="C39" s="17" t="s">
        <v>272</v>
      </c>
      <c r="D39" s="17" t="s">
        <v>275</v>
      </c>
      <c r="E39" s="31" t="s">
        <v>244</v>
      </c>
      <c r="F39" s="31"/>
      <c r="G39" s="103">
        <f>G40</f>
        <v>0</v>
      </c>
      <c r="H39" s="113"/>
      <c r="I39" s="111"/>
      <c r="J39" s="103">
        <f>J40</f>
        <v>210.6</v>
      </c>
      <c r="K39" s="103">
        <f>K40</f>
        <v>210.6</v>
      </c>
    </row>
    <row r="40" spans="1:11" ht="18.75">
      <c r="A40" s="10" t="s">
        <v>139</v>
      </c>
      <c r="B40" s="13"/>
      <c r="C40" s="17" t="s">
        <v>272</v>
      </c>
      <c r="D40" s="17" t="s">
        <v>275</v>
      </c>
      <c r="E40" s="31" t="s">
        <v>244</v>
      </c>
      <c r="F40" s="31" t="s">
        <v>140</v>
      </c>
      <c r="G40" s="103">
        <v>0</v>
      </c>
      <c r="H40" s="113"/>
      <c r="I40" s="111"/>
      <c r="J40" s="103">
        <v>210.6</v>
      </c>
      <c r="K40" s="103">
        <v>210.6</v>
      </c>
    </row>
    <row r="41" spans="1:11" ht="18.75">
      <c r="A41" s="10" t="s">
        <v>53</v>
      </c>
      <c r="B41" s="13"/>
      <c r="C41" s="17" t="s">
        <v>272</v>
      </c>
      <c r="D41" s="17" t="s">
        <v>276</v>
      </c>
      <c r="E41" s="27" t="s">
        <v>33</v>
      </c>
      <c r="F41" s="10" t="s">
        <v>33</v>
      </c>
      <c r="G41" s="103">
        <f aca="true" t="shared" si="4" ref="G41:K43">SUM(G42)</f>
        <v>0</v>
      </c>
      <c r="H41" s="110">
        <f t="shared" si="4"/>
        <v>100</v>
      </c>
      <c r="I41" s="110">
        <f t="shared" si="4"/>
        <v>0</v>
      </c>
      <c r="J41" s="103">
        <f t="shared" si="4"/>
        <v>0</v>
      </c>
      <c r="K41" s="103">
        <f t="shared" si="4"/>
        <v>0</v>
      </c>
    </row>
    <row r="42" spans="1:11" ht="18.75">
      <c r="A42" s="10" t="s">
        <v>53</v>
      </c>
      <c r="B42" s="13"/>
      <c r="C42" s="17" t="s">
        <v>272</v>
      </c>
      <c r="D42" s="17" t="s">
        <v>276</v>
      </c>
      <c r="E42" s="27" t="s">
        <v>54</v>
      </c>
      <c r="F42" s="10" t="s">
        <v>33</v>
      </c>
      <c r="G42" s="103">
        <f t="shared" si="4"/>
        <v>0</v>
      </c>
      <c r="H42" s="110">
        <f t="shared" si="4"/>
        <v>100</v>
      </c>
      <c r="I42" s="110">
        <f t="shared" si="4"/>
        <v>0</v>
      </c>
      <c r="J42" s="103">
        <f t="shared" si="4"/>
        <v>0</v>
      </c>
      <c r="K42" s="103">
        <f t="shared" si="4"/>
        <v>0</v>
      </c>
    </row>
    <row r="43" spans="1:11" ht="18.75">
      <c r="A43" s="18" t="s">
        <v>55</v>
      </c>
      <c r="B43" s="13"/>
      <c r="C43" s="17" t="s">
        <v>272</v>
      </c>
      <c r="D43" s="17" t="s">
        <v>276</v>
      </c>
      <c r="E43" s="31" t="s">
        <v>56</v>
      </c>
      <c r="F43" s="17" t="s">
        <v>33</v>
      </c>
      <c r="G43" s="103">
        <f t="shared" si="4"/>
        <v>0</v>
      </c>
      <c r="H43" s="110">
        <f t="shared" si="4"/>
        <v>100</v>
      </c>
      <c r="I43" s="110">
        <f t="shared" si="4"/>
        <v>0</v>
      </c>
      <c r="J43" s="103">
        <f t="shared" si="4"/>
        <v>0</v>
      </c>
      <c r="K43" s="103">
        <f t="shared" si="4"/>
        <v>0</v>
      </c>
    </row>
    <row r="44" spans="1:11" ht="18.75">
      <c r="A44" s="10" t="s">
        <v>57</v>
      </c>
      <c r="B44" s="13"/>
      <c r="C44" s="17" t="s">
        <v>272</v>
      </c>
      <c r="D44" s="17" t="s">
        <v>276</v>
      </c>
      <c r="E44" s="31" t="s">
        <v>56</v>
      </c>
      <c r="F44" s="17" t="s">
        <v>58</v>
      </c>
      <c r="G44" s="104">
        <v>0</v>
      </c>
      <c r="H44" s="114">
        <v>100</v>
      </c>
      <c r="I44" s="111">
        <v>0</v>
      </c>
      <c r="J44" s="104">
        <v>0</v>
      </c>
      <c r="K44" s="104">
        <v>0</v>
      </c>
    </row>
    <row r="45" spans="1:11" ht="18" customHeight="1">
      <c r="A45" s="10" t="s">
        <v>206</v>
      </c>
      <c r="B45" s="13"/>
      <c r="C45" s="17" t="s">
        <v>272</v>
      </c>
      <c r="D45" s="17" t="s">
        <v>277</v>
      </c>
      <c r="E45" s="31"/>
      <c r="F45" s="17"/>
      <c r="G45" s="104">
        <f>SUM(G50+G52)</f>
        <v>0</v>
      </c>
      <c r="H45" s="114"/>
      <c r="I45" s="111"/>
      <c r="J45" s="104">
        <f>SUM(J50+J52)</f>
        <v>432.8</v>
      </c>
      <c r="K45" s="104">
        <f>SUM(K50+K52)</f>
        <v>432.8</v>
      </c>
    </row>
    <row r="46" spans="1:11" ht="75" hidden="1">
      <c r="A46" s="10" t="s">
        <v>220</v>
      </c>
      <c r="B46" s="13"/>
      <c r="C46" s="17" t="s">
        <v>35</v>
      </c>
      <c r="D46" s="17" t="s">
        <v>205</v>
      </c>
      <c r="E46" s="31" t="s">
        <v>219</v>
      </c>
      <c r="F46" s="17"/>
      <c r="G46" s="104">
        <f>G47</f>
        <v>0</v>
      </c>
      <c r="H46" s="114"/>
      <c r="I46" s="111"/>
      <c r="J46" s="104">
        <f>J47</f>
        <v>0</v>
      </c>
      <c r="K46" s="104">
        <f>K47</f>
        <v>0</v>
      </c>
    </row>
    <row r="47" spans="1:11" ht="37.5" hidden="1">
      <c r="A47" s="10" t="s">
        <v>42</v>
      </c>
      <c r="B47" s="13"/>
      <c r="C47" s="17" t="s">
        <v>35</v>
      </c>
      <c r="D47" s="17" t="s">
        <v>205</v>
      </c>
      <c r="E47" s="31" t="s">
        <v>219</v>
      </c>
      <c r="F47" s="17" t="s">
        <v>43</v>
      </c>
      <c r="G47" s="104">
        <v>0</v>
      </c>
      <c r="H47" s="114"/>
      <c r="I47" s="111"/>
      <c r="J47" s="104">
        <v>0</v>
      </c>
      <c r="K47" s="104">
        <v>0</v>
      </c>
    </row>
    <row r="48" spans="1:11" ht="75">
      <c r="A48" s="10" t="s">
        <v>245</v>
      </c>
      <c r="B48" s="13"/>
      <c r="C48" s="17" t="s">
        <v>272</v>
      </c>
      <c r="D48" s="17" t="s">
        <v>277</v>
      </c>
      <c r="E48" s="31" t="s">
        <v>246</v>
      </c>
      <c r="F48" s="17"/>
      <c r="G48" s="104">
        <f>G49</f>
        <v>0</v>
      </c>
      <c r="H48" s="114"/>
      <c r="I48" s="111"/>
      <c r="J48" s="104">
        <f>J49</f>
        <v>213</v>
      </c>
      <c r="K48" s="104">
        <f>K49</f>
        <v>213</v>
      </c>
    </row>
    <row r="49" spans="1:11" ht="75">
      <c r="A49" s="10" t="s">
        <v>220</v>
      </c>
      <c r="B49" s="13"/>
      <c r="C49" s="17" t="s">
        <v>272</v>
      </c>
      <c r="D49" s="17" t="s">
        <v>277</v>
      </c>
      <c r="E49" s="31" t="s">
        <v>219</v>
      </c>
      <c r="F49" s="17"/>
      <c r="G49" s="104">
        <f>G50</f>
        <v>0</v>
      </c>
      <c r="H49" s="114"/>
      <c r="I49" s="111"/>
      <c r="J49" s="104">
        <f>J50</f>
        <v>213</v>
      </c>
      <c r="K49" s="104">
        <f>K50</f>
        <v>213</v>
      </c>
    </row>
    <row r="50" spans="1:11" ht="37.5">
      <c r="A50" s="10" t="s">
        <v>42</v>
      </c>
      <c r="B50" s="13"/>
      <c r="C50" s="17" t="s">
        <v>272</v>
      </c>
      <c r="D50" s="17" t="s">
        <v>277</v>
      </c>
      <c r="E50" s="31" t="s">
        <v>219</v>
      </c>
      <c r="F50" s="17" t="s">
        <v>43</v>
      </c>
      <c r="G50" s="104">
        <v>0</v>
      </c>
      <c r="H50" s="114"/>
      <c r="I50" s="111"/>
      <c r="J50" s="104">
        <v>213</v>
      </c>
      <c r="K50" s="104">
        <v>213</v>
      </c>
    </row>
    <row r="51" spans="1:11" ht="26.25" customHeight="1">
      <c r="A51" s="10" t="s">
        <v>247</v>
      </c>
      <c r="B51" s="13"/>
      <c r="C51" s="17" t="s">
        <v>272</v>
      </c>
      <c r="D51" s="17" t="s">
        <v>277</v>
      </c>
      <c r="E51" s="31" t="s">
        <v>248</v>
      </c>
      <c r="F51" s="17"/>
      <c r="G51" s="104">
        <f>G52</f>
        <v>0</v>
      </c>
      <c r="H51" s="114"/>
      <c r="I51" s="111"/>
      <c r="J51" s="104">
        <f>J52</f>
        <v>219.8</v>
      </c>
      <c r="K51" s="104">
        <f>K52</f>
        <v>219.8</v>
      </c>
    </row>
    <row r="52" spans="1:11" ht="37.5">
      <c r="A52" s="10" t="s">
        <v>42</v>
      </c>
      <c r="B52" s="13"/>
      <c r="C52" s="17" t="s">
        <v>272</v>
      </c>
      <c r="D52" s="17" t="s">
        <v>277</v>
      </c>
      <c r="E52" s="31" t="s">
        <v>248</v>
      </c>
      <c r="F52" s="17" t="s">
        <v>43</v>
      </c>
      <c r="G52" s="104">
        <v>0</v>
      </c>
      <c r="H52" s="114"/>
      <c r="I52" s="111"/>
      <c r="J52" s="104">
        <v>219.8</v>
      </c>
      <c r="K52" s="104">
        <v>219.8</v>
      </c>
    </row>
    <row r="53" spans="1:11" ht="37.5" hidden="1">
      <c r="A53" s="2" t="s">
        <v>136</v>
      </c>
      <c r="B53" s="13"/>
      <c r="C53" s="17" t="s">
        <v>35</v>
      </c>
      <c r="D53" s="17" t="s">
        <v>205</v>
      </c>
      <c r="E53" s="19">
        <v>5210000</v>
      </c>
      <c r="F53" s="31"/>
      <c r="G53" s="104">
        <f>SUM(G54)</f>
        <v>0</v>
      </c>
      <c r="H53" s="114"/>
      <c r="I53" s="111"/>
      <c r="J53" s="104">
        <f>SUM(J54)</f>
        <v>0</v>
      </c>
      <c r="K53" s="104">
        <f>SUM(K54)</f>
        <v>0</v>
      </c>
    </row>
    <row r="54" spans="1:11" ht="67.5" customHeight="1" hidden="1">
      <c r="A54" s="4" t="s">
        <v>138</v>
      </c>
      <c r="B54" s="13"/>
      <c r="C54" s="17" t="s">
        <v>35</v>
      </c>
      <c r="D54" s="17" t="s">
        <v>205</v>
      </c>
      <c r="E54" s="19">
        <v>5210600</v>
      </c>
      <c r="F54" s="31"/>
      <c r="G54" s="104">
        <f>SUM(G55)</f>
        <v>0</v>
      </c>
      <c r="H54" s="114"/>
      <c r="I54" s="111"/>
      <c r="J54" s="104">
        <f>SUM(J55)</f>
        <v>0</v>
      </c>
      <c r="K54" s="104">
        <f>SUM(K55)</f>
        <v>0</v>
      </c>
    </row>
    <row r="55" spans="1:11" ht="37.5" hidden="1">
      <c r="A55" s="18" t="s">
        <v>139</v>
      </c>
      <c r="B55" s="13"/>
      <c r="C55" s="17" t="s">
        <v>35</v>
      </c>
      <c r="D55" s="17" t="s">
        <v>205</v>
      </c>
      <c r="E55" s="19">
        <v>5210600</v>
      </c>
      <c r="F55" s="29" t="s">
        <v>140</v>
      </c>
      <c r="G55" s="104">
        <v>0</v>
      </c>
      <c r="H55" s="114"/>
      <c r="I55" s="111"/>
      <c r="J55" s="104">
        <v>0</v>
      </c>
      <c r="K55" s="104">
        <v>0</v>
      </c>
    </row>
    <row r="56" spans="1:11" ht="37.5" hidden="1">
      <c r="A56" s="18" t="s">
        <v>59</v>
      </c>
      <c r="B56" s="13"/>
      <c r="C56" s="17" t="s">
        <v>60</v>
      </c>
      <c r="D56" s="17" t="s">
        <v>60</v>
      </c>
      <c r="E56" s="31"/>
      <c r="F56" s="17"/>
      <c r="G56" s="103">
        <f aca="true" t="shared" si="5" ref="G56:K59">SUM(G57)</f>
        <v>0</v>
      </c>
      <c r="H56" s="110">
        <f t="shared" si="5"/>
        <v>0</v>
      </c>
      <c r="I56" s="110">
        <f t="shared" si="5"/>
        <v>0</v>
      </c>
      <c r="J56" s="103">
        <f t="shared" si="5"/>
        <v>0</v>
      </c>
      <c r="K56" s="103">
        <f t="shared" si="5"/>
        <v>0</v>
      </c>
    </row>
    <row r="57" spans="1:11" ht="20.25" customHeight="1" hidden="1">
      <c r="A57" s="16" t="s">
        <v>61</v>
      </c>
      <c r="B57" s="13"/>
      <c r="C57" s="17" t="s">
        <v>60</v>
      </c>
      <c r="D57" s="17" t="s">
        <v>62</v>
      </c>
      <c r="E57" s="31"/>
      <c r="F57" s="17"/>
      <c r="G57" s="103">
        <f t="shared" si="5"/>
        <v>0</v>
      </c>
      <c r="H57" s="110">
        <f t="shared" si="5"/>
        <v>0</v>
      </c>
      <c r="I57" s="110">
        <f t="shared" si="5"/>
        <v>0</v>
      </c>
      <c r="J57" s="103">
        <f t="shared" si="5"/>
        <v>0</v>
      </c>
      <c r="K57" s="103">
        <f t="shared" si="5"/>
        <v>0</v>
      </c>
    </row>
    <row r="58" spans="1:11" ht="37.5" hidden="1">
      <c r="A58" s="16" t="s">
        <v>63</v>
      </c>
      <c r="B58" s="13"/>
      <c r="C58" s="17" t="s">
        <v>60</v>
      </c>
      <c r="D58" s="17" t="s">
        <v>62</v>
      </c>
      <c r="E58" s="31" t="s">
        <v>64</v>
      </c>
      <c r="F58" s="17"/>
      <c r="G58" s="103">
        <f t="shared" si="5"/>
        <v>0</v>
      </c>
      <c r="H58" s="110">
        <f t="shared" si="5"/>
        <v>0</v>
      </c>
      <c r="I58" s="110">
        <f t="shared" si="5"/>
        <v>0</v>
      </c>
      <c r="J58" s="103">
        <f t="shared" si="5"/>
        <v>0</v>
      </c>
      <c r="K58" s="103">
        <f t="shared" si="5"/>
        <v>0</v>
      </c>
    </row>
    <row r="59" spans="1:11" ht="52.5" customHeight="1" hidden="1">
      <c r="A59" s="16" t="s">
        <v>207</v>
      </c>
      <c r="B59" s="13"/>
      <c r="C59" s="17" t="s">
        <v>60</v>
      </c>
      <c r="D59" s="17" t="s">
        <v>62</v>
      </c>
      <c r="E59" s="31" t="s">
        <v>65</v>
      </c>
      <c r="F59" s="17"/>
      <c r="G59" s="103">
        <f t="shared" si="5"/>
        <v>0</v>
      </c>
      <c r="H59" s="110">
        <f t="shared" si="5"/>
        <v>0</v>
      </c>
      <c r="I59" s="110">
        <f t="shared" si="5"/>
        <v>0</v>
      </c>
      <c r="J59" s="103">
        <f t="shared" si="5"/>
        <v>0</v>
      </c>
      <c r="K59" s="103">
        <f t="shared" si="5"/>
        <v>0</v>
      </c>
    </row>
    <row r="60" spans="1:11" ht="37.5" hidden="1">
      <c r="A60" s="10" t="s">
        <v>42</v>
      </c>
      <c r="B60" s="13"/>
      <c r="C60" s="17" t="s">
        <v>60</v>
      </c>
      <c r="D60" s="17" t="s">
        <v>62</v>
      </c>
      <c r="E60" s="31" t="s">
        <v>65</v>
      </c>
      <c r="F60" s="31" t="s">
        <v>43</v>
      </c>
      <c r="G60" s="103">
        <v>0</v>
      </c>
      <c r="H60" s="115">
        <v>0</v>
      </c>
      <c r="I60" s="111">
        <v>0</v>
      </c>
      <c r="J60" s="103">
        <v>0</v>
      </c>
      <c r="K60" s="103">
        <v>0</v>
      </c>
    </row>
    <row r="61" spans="1:11" ht="18.75">
      <c r="A61" s="61" t="s">
        <v>59</v>
      </c>
      <c r="B61" s="13"/>
      <c r="C61" s="56" t="s">
        <v>278</v>
      </c>
      <c r="D61" s="56" t="s">
        <v>273</v>
      </c>
      <c r="E61" s="19"/>
      <c r="F61" s="29"/>
      <c r="G61" s="104">
        <f>G62</f>
        <v>95.9</v>
      </c>
      <c r="H61" s="111"/>
      <c r="I61" s="111"/>
      <c r="J61" s="104">
        <f aca="true" t="shared" si="6" ref="J61:K64">J62</f>
        <v>0</v>
      </c>
      <c r="K61" s="105">
        <f t="shared" si="6"/>
        <v>95.9</v>
      </c>
    </row>
    <row r="62" spans="1:11" ht="37.5">
      <c r="A62" s="16" t="s">
        <v>61</v>
      </c>
      <c r="B62" s="13"/>
      <c r="C62" s="17" t="s">
        <v>278</v>
      </c>
      <c r="D62" s="17" t="s">
        <v>274</v>
      </c>
      <c r="E62" s="19"/>
      <c r="F62" s="29"/>
      <c r="G62" s="104">
        <f>G63</f>
        <v>95.9</v>
      </c>
      <c r="H62" s="111"/>
      <c r="I62" s="111"/>
      <c r="J62" s="104">
        <f t="shared" si="6"/>
        <v>0</v>
      </c>
      <c r="K62" s="104">
        <f t="shared" si="6"/>
        <v>95.9</v>
      </c>
    </row>
    <row r="63" spans="1:11" ht="37.5">
      <c r="A63" s="16" t="s">
        <v>63</v>
      </c>
      <c r="B63" s="13"/>
      <c r="C63" s="17" t="s">
        <v>278</v>
      </c>
      <c r="D63" s="17" t="s">
        <v>274</v>
      </c>
      <c r="E63" s="72" t="s">
        <v>64</v>
      </c>
      <c r="F63" s="29"/>
      <c r="G63" s="104">
        <f>G64</f>
        <v>95.9</v>
      </c>
      <c r="H63" s="111"/>
      <c r="I63" s="111"/>
      <c r="J63" s="104">
        <f t="shared" si="6"/>
        <v>0</v>
      </c>
      <c r="K63" s="104">
        <f t="shared" si="6"/>
        <v>95.9</v>
      </c>
    </row>
    <row r="64" spans="1:11" ht="56.25">
      <c r="A64" s="16" t="s">
        <v>207</v>
      </c>
      <c r="B64" s="13"/>
      <c r="C64" s="17" t="s">
        <v>278</v>
      </c>
      <c r="D64" s="17" t="s">
        <v>274</v>
      </c>
      <c r="E64" s="72" t="s">
        <v>65</v>
      </c>
      <c r="F64" s="29"/>
      <c r="G64" s="104">
        <f>G65</f>
        <v>95.9</v>
      </c>
      <c r="H64" s="111"/>
      <c r="I64" s="111"/>
      <c r="J64" s="104">
        <f t="shared" si="6"/>
        <v>0</v>
      </c>
      <c r="K64" s="104">
        <f t="shared" si="6"/>
        <v>95.9</v>
      </c>
    </row>
    <row r="65" spans="1:11" ht="37.5">
      <c r="A65" s="16" t="s">
        <v>42</v>
      </c>
      <c r="B65" s="13"/>
      <c r="C65" s="17" t="s">
        <v>278</v>
      </c>
      <c r="D65" s="17" t="s">
        <v>274</v>
      </c>
      <c r="E65" s="72" t="s">
        <v>65</v>
      </c>
      <c r="F65" s="29" t="s">
        <v>43</v>
      </c>
      <c r="G65" s="104">
        <v>95.9</v>
      </c>
      <c r="H65" s="111"/>
      <c r="I65" s="111"/>
      <c r="J65" s="104">
        <v>0</v>
      </c>
      <c r="K65" s="104">
        <v>95.9</v>
      </c>
    </row>
    <row r="66" spans="1:11" ht="37.5">
      <c r="A66" s="67" t="s">
        <v>66</v>
      </c>
      <c r="B66" s="13"/>
      <c r="C66" s="56" t="s">
        <v>274</v>
      </c>
      <c r="D66" s="56" t="s">
        <v>273</v>
      </c>
      <c r="E66" s="31"/>
      <c r="F66" s="17"/>
      <c r="G66" s="103">
        <f>SUM(G67)</f>
        <v>0</v>
      </c>
      <c r="H66" s="110">
        <f>SUM(H67)</f>
        <v>150</v>
      </c>
      <c r="I66" s="110">
        <f>SUM(I67)</f>
        <v>0</v>
      </c>
      <c r="J66" s="103">
        <f>SUM(J67)</f>
        <v>7</v>
      </c>
      <c r="K66" s="106">
        <f>SUM(K67)</f>
        <v>7</v>
      </c>
    </row>
    <row r="67" spans="1:11" ht="63.75" customHeight="1">
      <c r="A67" s="10" t="s">
        <v>215</v>
      </c>
      <c r="B67" s="13"/>
      <c r="C67" s="17" t="s">
        <v>274</v>
      </c>
      <c r="D67" s="17" t="s">
        <v>279</v>
      </c>
      <c r="E67" s="31"/>
      <c r="F67" s="17"/>
      <c r="G67" s="103">
        <f>SUM(G68,G71)</f>
        <v>0</v>
      </c>
      <c r="H67" s="110">
        <f>SUM(H68,H71)</f>
        <v>150</v>
      </c>
      <c r="I67" s="110">
        <f>SUM(I68,I71)</f>
        <v>0</v>
      </c>
      <c r="J67" s="103">
        <f>SUM(J68,J71)</f>
        <v>7</v>
      </c>
      <c r="K67" s="103">
        <f>SUM(K68,K71)</f>
        <v>7</v>
      </c>
    </row>
    <row r="68" spans="1:11" ht="56.25">
      <c r="A68" s="16" t="s">
        <v>69</v>
      </c>
      <c r="B68" s="13"/>
      <c r="C68" s="17" t="s">
        <v>274</v>
      </c>
      <c r="D68" s="17" t="s">
        <v>279</v>
      </c>
      <c r="E68" s="31" t="s">
        <v>70</v>
      </c>
      <c r="F68" s="17"/>
      <c r="G68" s="103">
        <f aca="true" t="shared" si="7" ref="G68:K69">SUM(G69)</f>
        <v>0</v>
      </c>
      <c r="H68" s="110">
        <f t="shared" si="7"/>
        <v>150</v>
      </c>
      <c r="I68" s="110">
        <f t="shared" si="7"/>
        <v>0</v>
      </c>
      <c r="J68" s="103">
        <f t="shared" si="7"/>
        <v>7</v>
      </c>
      <c r="K68" s="103">
        <f t="shared" si="7"/>
        <v>7</v>
      </c>
    </row>
    <row r="69" spans="1:11" ht="75">
      <c r="A69" s="16" t="s">
        <v>71</v>
      </c>
      <c r="B69" s="13"/>
      <c r="C69" s="17" t="s">
        <v>274</v>
      </c>
      <c r="D69" s="17" t="s">
        <v>279</v>
      </c>
      <c r="E69" s="31" t="s">
        <v>72</v>
      </c>
      <c r="F69" s="17"/>
      <c r="G69" s="103">
        <f t="shared" si="7"/>
        <v>0</v>
      </c>
      <c r="H69" s="110">
        <f t="shared" si="7"/>
        <v>150</v>
      </c>
      <c r="I69" s="110">
        <f t="shared" si="7"/>
        <v>0</v>
      </c>
      <c r="J69" s="103">
        <f t="shared" si="7"/>
        <v>7</v>
      </c>
      <c r="K69" s="103">
        <f t="shared" si="7"/>
        <v>7</v>
      </c>
    </row>
    <row r="70" spans="1:11" ht="18" customHeight="1">
      <c r="A70" s="16" t="s">
        <v>57</v>
      </c>
      <c r="B70" s="13"/>
      <c r="C70" s="17" t="s">
        <v>274</v>
      </c>
      <c r="D70" s="17" t="s">
        <v>279</v>
      </c>
      <c r="E70" s="31" t="s">
        <v>72</v>
      </c>
      <c r="F70" s="17" t="s">
        <v>58</v>
      </c>
      <c r="G70" s="103">
        <v>0</v>
      </c>
      <c r="H70" s="110">
        <v>150</v>
      </c>
      <c r="I70" s="111">
        <v>0</v>
      </c>
      <c r="J70" s="104">
        <v>7</v>
      </c>
      <c r="K70" s="103">
        <f>G70+J70</f>
        <v>7</v>
      </c>
    </row>
    <row r="71" spans="1:11" ht="37.5" hidden="1">
      <c r="A71" s="18" t="s">
        <v>75</v>
      </c>
      <c r="B71" s="13"/>
      <c r="C71" s="17" t="s">
        <v>67</v>
      </c>
      <c r="D71" s="17" t="s">
        <v>68</v>
      </c>
      <c r="E71" s="31" t="s">
        <v>76</v>
      </c>
      <c r="F71" s="17"/>
      <c r="G71" s="103">
        <f aca="true" t="shared" si="8" ref="G71:K72">SUM(G72)</f>
        <v>0</v>
      </c>
      <c r="H71" s="110">
        <f t="shared" si="8"/>
        <v>0</v>
      </c>
      <c r="I71" s="110">
        <f t="shared" si="8"/>
        <v>0</v>
      </c>
      <c r="J71" s="103">
        <f t="shared" si="8"/>
        <v>0</v>
      </c>
      <c r="K71" s="103">
        <f t="shared" si="8"/>
        <v>0</v>
      </c>
    </row>
    <row r="72" spans="1:11" ht="56.25" hidden="1">
      <c r="A72" s="16" t="s">
        <v>77</v>
      </c>
      <c r="B72" s="13"/>
      <c r="C72" s="17" t="s">
        <v>67</v>
      </c>
      <c r="D72" s="17" t="s">
        <v>68</v>
      </c>
      <c r="E72" s="31" t="s">
        <v>78</v>
      </c>
      <c r="F72" s="17"/>
      <c r="G72" s="103">
        <f t="shared" si="8"/>
        <v>0</v>
      </c>
      <c r="H72" s="110">
        <f t="shared" si="8"/>
        <v>0</v>
      </c>
      <c r="I72" s="110">
        <f t="shared" si="8"/>
        <v>0</v>
      </c>
      <c r="J72" s="103">
        <f t="shared" si="8"/>
        <v>0</v>
      </c>
      <c r="K72" s="103">
        <f t="shared" si="8"/>
        <v>0</v>
      </c>
    </row>
    <row r="73" spans="1:11" ht="75" hidden="1">
      <c r="A73" s="16" t="s">
        <v>73</v>
      </c>
      <c r="B73" s="13"/>
      <c r="C73" s="17" t="s">
        <v>67</v>
      </c>
      <c r="D73" s="17" t="s">
        <v>68</v>
      </c>
      <c r="E73" s="31" t="s">
        <v>78</v>
      </c>
      <c r="F73" s="17" t="s">
        <v>74</v>
      </c>
      <c r="G73" s="103"/>
      <c r="H73" s="115"/>
      <c r="I73" s="111">
        <v>0</v>
      </c>
      <c r="J73" s="103"/>
      <c r="K73" s="103"/>
    </row>
    <row r="74" spans="1:11" ht="37.5" hidden="1">
      <c r="A74" s="16" t="s">
        <v>158</v>
      </c>
      <c r="B74" s="13"/>
      <c r="C74" s="17" t="s">
        <v>144</v>
      </c>
      <c r="D74" s="17"/>
      <c r="E74" s="31"/>
      <c r="F74" s="17"/>
      <c r="G74" s="103">
        <f>G75</f>
        <v>0</v>
      </c>
      <c r="H74" s="111"/>
      <c r="I74" s="111"/>
      <c r="J74" s="103">
        <f>J75</f>
        <v>0</v>
      </c>
      <c r="K74" s="103">
        <f>K75</f>
        <v>0</v>
      </c>
    </row>
    <row r="75" spans="1:11" ht="37.5" hidden="1">
      <c r="A75" s="4" t="s">
        <v>157</v>
      </c>
      <c r="B75" s="13"/>
      <c r="C75" s="17" t="s">
        <v>144</v>
      </c>
      <c r="D75" s="17" t="s">
        <v>80</v>
      </c>
      <c r="E75" s="31"/>
      <c r="F75" s="17"/>
      <c r="G75" s="103">
        <f>G76</f>
        <v>0</v>
      </c>
      <c r="H75" s="111"/>
      <c r="I75" s="111"/>
      <c r="J75" s="103">
        <f>J76</f>
        <v>0</v>
      </c>
      <c r="K75" s="103">
        <f>K76</f>
        <v>0</v>
      </c>
    </row>
    <row r="76" spans="1:11" ht="37.5" hidden="1">
      <c r="A76" s="22" t="s">
        <v>221</v>
      </c>
      <c r="B76" s="13"/>
      <c r="C76" s="17" t="s">
        <v>144</v>
      </c>
      <c r="D76" s="17" t="s">
        <v>80</v>
      </c>
      <c r="E76" s="31" t="s">
        <v>97</v>
      </c>
      <c r="F76" s="17"/>
      <c r="G76" s="103">
        <f>G78</f>
        <v>0</v>
      </c>
      <c r="H76" s="110">
        <f>SUM(H77)</f>
        <v>500</v>
      </c>
      <c r="I76" s="110">
        <f>SUM(I77)</f>
        <v>0</v>
      </c>
      <c r="J76" s="103">
        <f>J78</f>
        <v>0</v>
      </c>
      <c r="K76" s="103">
        <f>K78</f>
        <v>0</v>
      </c>
    </row>
    <row r="77" spans="1:11" ht="37.5" hidden="1">
      <c r="A77" s="10" t="s">
        <v>42</v>
      </c>
      <c r="B77" s="13"/>
      <c r="C77" s="17" t="s">
        <v>144</v>
      </c>
      <c r="D77" s="17" t="s">
        <v>80</v>
      </c>
      <c r="E77" s="31" t="s">
        <v>177</v>
      </c>
      <c r="F77" s="31" t="s">
        <v>43</v>
      </c>
      <c r="G77" s="103">
        <v>0</v>
      </c>
      <c r="H77" s="110">
        <v>500</v>
      </c>
      <c r="I77" s="111">
        <v>0</v>
      </c>
      <c r="J77" s="103">
        <v>0</v>
      </c>
      <c r="K77" s="103">
        <v>0</v>
      </c>
    </row>
    <row r="78" spans="1:11" ht="37.5" hidden="1">
      <c r="A78" s="22" t="s">
        <v>79</v>
      </c>
      <c r="B78" s="13"/>
      <c r="C78" s="17" t="s">
        <v>144</v>
      </c>
      <c r="D78" s="17" t="s">
        <v>80</v>
      </c>
      <c r="E78" s="31" t="s">
        <v>177</v>
      </c>
      <c r="F78" s="31"/>
      <c r="G78" s="103">
        <f>G79</f>
        <v>0</v>
      </c>
      <c r="H78" s="110"/>
      <c r="I78" s="111"/>
      <c r="J78" s="103">
        <f>J79</f>
        <v>0</v>
      </c>
      <c r="K78" s="103">
        <f>K79</f>
        <v>0</v>
      </c>
    </row>
    <row r="79" spans="1:11" ht="37.5" hidden="1">
      <c r="A79" s="10" t="s">
        <v>42</v>
      </c>
      <c r="B79" s="13"/>
      <c r="C79" s="17" t="s">
        <v>144</v>
      </c>
      <c r="D79" s="17" t="s">
        <v>80</v>
      </c>
      <c r="E79" s="31" t="s">
        <v>177</v>
      </c>
      <c r="F79" s="31" t="s">
        <v>43</v>
      </c>
      <c r="G79" s="103">
        <v>0</v>
      </c>
      <c r="H79" s="110"/>
      <c r="I79" s="111"/>
      <c r="J79" s="103">
        <v>0</v>
      </c>
      <c r="K79" s="103">
        <v>0</v>
      </c>
    </row>
    <row r="80" spans="1:11" ht="18.75">
      <c r="A80" s="67" t="s">
        <v>158</v>
      </c>
      <c r="B80" s="13"/>
      <c r="C80" s="56" t="s">
        <v>275</v>
      </c>
      <c r="D80" s="56" t="s">
        <v>273</v>
      </c>
      <c r="E80" s="31"/>
      <c r="F80" s="17"/>
      <c r="G80" s="103">
        <f>G81</f>
        <v>1093.8999999999999</v>
      </c>
      <c r="H80" s="110"/>
      <c r="I80" s="111"/>
      <c r="J80" s="103">
        <f aca="true" t="shared" si="9" ref="J80:K83">J81</f>
        <v>276.2</v>
      </c>
      <c r="K80" s="106">
        <f>SUM(G80:J80)</f>
        <v>1370.1</v>
      </c>
    </row>
    <row r="81" spans="1:11" ht="18.75">
      <c r="A81" s="22" t="s">
        <v>242</v>
      </c>
      <c r="B81" s="13"/>
      <c r="C81" s="17" t="s">
        <v>275</v>
      </c>
      <c r="D81" s="17" t="s">
        <v>279</v>
      </c>
      <c r="E81" s="31"/>
      <c r="F81" s="17"/>
      <c r="G81" s="103">
        <f>G82+G87+G85</f>
        <v>1093.8999999999999</v>
      </c>
      <c r="H81" s="110"/>
      <c r="I81" s="111"/>
      <c r="J81" s="103">
        <f>J82+J87</f>
        <v>276.2</v>
      </c>
      <c r="K81" s="103">
        <f>SUM(G81:J81)</f>
        <v>1370.1</v>
      </c>
    </row>
    <row r="82" spans="1:11" ht="18.75">
      <c r="A82" s="16" t="s">
        <v>249</v>
      </c>
      <c r="B82" s="13"/>
      <c r="C82" s="17" t="s">
        <v>275</v>
      </c>
      <c r="D82" s="17" t="s">
        <v>279</v>
      </c>
      <c r="E82" s="31" t="s">
        <v>250</v>
      </c>
      <c r="F82" s="17"/>
      <c r="G82" s="103">
        <f>G83</f>
        <v>0</v>
      </c>
      <c r="H82" s="110"/>
      <c r="I82" s="111"/>
      <c r="J82" s="103">
        <f t="shared" si="9"/>
        <v>276.2</v>
      </c>
      <c r="K82" s="103">
        <f t="shared" si="9"/>
        <v>276.2</v>
      </c>
    </row>
    <row r="83" spans="1:11" ht="37.5">
      <c r="A83" s="16" t="s">
        <v>251</v>
      </c>
      <c r="B83" s="13"/>
      <c r="C83" s="17" t="s">
        <v>275</v>
      </c>
      <c r="D83" s="17" t="s">
        <v>279</v>
      </c>
      <c r="E83" s="31" t="s">
        <v>252</v>
      </c>
      <c r="F83" s="17"/>
      <c r="G83" s="103">
        <f>G84</f>
        <v>0</v>
      </c>
      <c r="H83" s="110"/>
      <c r="I83" s="111"/>
      <c r="J83" s="103">
        <f t="shared" si="9"/>
        <v>276.2</v>
      </c>
      <c r="K83" s="103">
        <f t="shared" si="9"/>
        <v>276.2</v>
      </c>
    </row>
    <row r="84" spans="1:11" ht="37.5">
      <c r="A84" s="10" t="s">
        <v>42</v>
      </c>
      <c r="B84" s="13"/>
      <c r="C84" s="17" t="s">
        <v>275</v>
      </c>
      <c r="D84" s="17" t="s">
        <v>279</v>
      </c>
      <c r="E84" s="31" t="s">
        <v>252</v>
      </c>
      <c r="F84" s="17" t="s">
        <v>43</v>
      </c>
      <c r="G84" s="103">
        <v>0</v>
      </c>
      <c r="H84" s="110"/>
      <c r="I84" s="111"/>
      <c r="J84" s="103">
        <v>276.2</v>
      </c>
      <c r="K84" s="103">
        <v>276.2</v>
      </c>
    </row>
    <row r="85" spans="1:11" ht="93.75">
      <c r="A85" s="10" t="s">
        <v>310</v>
      </c>
      <c r="B85" s="13"/>
      <c r="C85" s="17" t="s">
        <v>275</v>
      </c>
      <c r="D85" s="17" t="s">
        <v>279</v>
      </c>
      <c r="E85" s="17" t="s">
        <v>311</v>
      </c>
      <c r="F85" s="17"/>
      <c r="G85" s="104">
        <f>G86</f>
        <v>89.6</v>
      </c>
      <c r="H85" s="110"/>
      <c r="I85" s="111"/>
      <c r="J85" s="103">
        <f>J86</f>
        <v>0</v>
      </c>
      <c r="K85" s="103">
        <f>G85+J85</f>
        <v>89.6</v>
      </c>
    </row>
    <row r="86" spans="1:32" ht="37.5">
      <c r="A86" s="10" t="s">
        <v>42</v>
      </c>
      <c r="B86" s="13"/>
      <c r="C86" s="17" t="s">
        <v>275</v>
      </c>
      <c r="D86" s="17" t="s">
        <v>279</v>
      </c>
      <c r="E86" s="17" t="s">
        <v>311</v>
      </c>
      <c r="F86" s="31" t="s">
        <v>43</v>
      </c>
      <c r="G86" s="104">
        <v>89.6</v>
      </c>
      <c r="H86" s="110"/>
      <c r="I86" s="111"/>
      <c r="J86" s="103">
        <v>0</v>
      </c>
      <c r="K86" s="103">
        <f>G86+J86</f>
        <v>89.6</v>
      </c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</row>
    <row r="87" spans="1:11" ht="56.25">
      <c r="A87" s="10" t="s">
        <v>291</v>
      </c>
      <c r="B87" s="13"/>
      <c r="C87" s="17" t="s">
        <v>275</v>
      </c>
      <c r="D87" s="17" t="s">
        <v>279</v>
      </c>
      <c r="E87" s="31" t="s">
        <v>289</v>
      </c>
      <c r="F87" s="17"/>
      <c r="G87" s="104">
        <f>G88</f>
        <v>1004.3</v>
      </c>
      <c r="H87" s="110"/>
      <c r="I87" s="111"/>
      <c r="J87" s="103">
        <f>J88</f>
        <v>0</v>
      </c>
      <c r="K87" s="103">
        <f>SUM(G87:J87)</f>
        <v>1004.3</v>
      </c>
    </row>
    <row r="88" spans="1:11" ht="37.5">
      <c r="A88" s="10" t="s">
        <v>42</v>
      </c>
      <c r="B88" s="13"/>
      <c r="C88" s="17" t="s">
        <v>275</v>
      </c>
      <c r="D88" s="17" t="s">
        <v>279</v>
      </c>
      <c r="E88" s="31" t="s">
        <v>289</v>
      </c>
      <c r="F88" s="17" t="s">
        <v>43</v>
      </c>
      <c r="G88" s="104">
        <v>1004.3</v>
      </c>
      <c r="H88" s="110"/>
      <c r="I88" s="111"/>
      <c r="J88" s="103">
        <v>0</v>
      </c>
      <c r="K88" s="103">
        <f>G88+J88</f>
        <v>1004.3</v>
      </c>
    </row>
    <row r="89" spans="1:11" ht="18.75">
      <c r="A89" s="61" t="s">
        <v>81</v>
      </c>
      <c r="B89" s="13"/>
      <c r="C89" s="56" t="s">
        <v>280</v>
      </c>
      <c r="D89" s="56" t="s">
        <v>273</v>
      </c>
      <c r="E89" s="31"/>
      <c r="F89" s="17"/>
      <c r="G89" s="104">
        <f>G90+G99+G120</f>
        <v>2529</v>
      </c>
      <c r="H89" s="110">
        <f>SUM(H90+H99+H120+H137)</f>
        <v>2220.6</v>
      </c>
      <c r="I89" s="110">
        <f>SUM(I90+I99+I120)+I96</f>
        <v>0</v>
      </c>
      <c r="J89" s="103">
        <f>SUM(J90+J99+J120+J137)+J148</f>
        <v>1970.3000000000002</v>
      </c>
      <c r="K89" s="106">
        <f>J89+G89</f>
        <v>4499.3</v>
      </c>
    </row>
    <row r="90" spans="1:11" ht="18.75">
      <c r="A90" s="18" t="s">
        <v>83</v>
      </c>
      <c r="B90" s="13"/>
      <c r="C90" s="17" t="s">
        <v>280</v>
      </c>
      <c r="D90" s="17" t="s">
        <v>272</v>
      </c>
      <c r="E90" s="31"/>
      <c r="F90" s="17"/>
      <c r="G90" s="103">
        <f>G94</f>
        <v>0</v>
      </c>
      <c r="H90" s="110">
        <f>H94</f>
        <v>0</v>
      </c>
      <c r="I90" s="110">
        <f>SUM(I92)</f>
        <v>0</v>
      </c>
      <c r="J90" s="103">
        <f>J94</f>
        <v>24.2</v>
      </c>
      <c r="K90" s="103">
        <f>K94</f>
        <v>24.2</v>
      </c>
    </row>
    <row r="91" spans="1:11" ht="37.5" hidden="1">
      <c r="A91" s="16" t="s">
        <v>85</v>
      </c>
      <c r="B91" s="13"/>
      <c r="C91" s="17" t="s">
        <v>82</v>
      </c>
      <c r="D91" s="17" t="s">
        <v>84</v>
      </c>
      <c r="E91" s="31" t="s">
        <v>86</v>
      </c>
      <c r="F91" s="17"/>
      <c r="G91" s="103">
        <f aca="true" t="shared" si="10" ref="G91:K92">SUM(G92)</f>
        <v>0</v>
      </c>
      <c r="H91" s="110">
        <f t="shared" si="10"/>
        <v>0</v>
      </c>
      <c r="I91" s="110">
        <f t="shared" si="10"/>
        <v>0</v>
      </c>
      <c r="J91" s="103">
        <f t="shared" si="10"/>
        <v>0</v>
      </c>
      <c r="K91" s="103">
        <f t="shared" si="10"/>
        <v>0</v>
      </c>
    </row>
    <row r="92" spans="1:11" ht="74.25" customHeight="1" hidden="1">
      <c r="A92" s="16" t="s">
        <v>160</v>
      </c>
      <c r="B92" s="13"/>
      <c r="C92" s="17" t="s">
        <v>82</v>
      </c>
      <c r="D92" s="17" t="s">
        <v>84</v>
      </c>
      <c r="E92" s="31" t="s">
        <v>87</v>
      </c>
      <c r="F92" s="17"/>
      <c r="G92" s="103">
        <f t="shared" si="10"/>
        <v>0</v>
      </c>
      <c r="H92" s="110">
        <f t="shared" si="10"/>
        <v>0</v>
      </c>
      <c r="I92" s="110">
        <f t="shared" si="10"/>
        <v>0</v>
      </c>
      <c r="J92" s="103">
        <f t="shared" si="10"/>
        <v>0</v>
      </c>
      <c r="K92" s="103">
        <f t="shared" si="10"/>
        <v>0</v>
      </c>
    </row>
    <row r="93" spans="1:11" ht="37.5" hidden="1">
      <c r="A93" s="10" t="s">
        <v>42</v>
      </c>
      <c r="B93" s="13"/>
      <c r="C93" s="17" t="s">
        <v>82</v>
      </c>
      <c r="D93" s="17" t="s">
        <v>84</v>
      </c>
      <c r="E93" s="31" t="s">
        <v>88</v>
      </c>
      <c r="F93" s="31" t="s">
        <v>43</v>
      </c>
      <c r="G93" s="103">
        <v>0</v>
      </c>
      <c r="H93" s="115">
        <v>0</v>
      </c>
      <c r="I93" s="111">
        <v>0</v>
      </c>
      <c r="J93" s="103">
        <v>0</v>
      </c>
      <c r="K93" s="103">
        <v>0</v>
      </c>
    </row>
    <row r="94" spans="1:11" ht="27" customHeight="1">
      <c r="A94" s="23" t="s">
        <v>89</v>
      </c>
      <c r="B94" s="13"/>
      <c r="C94" s="17" t="s">
        <v>280</v>
      </c>
      <c r="D94" s="17" t="s">
        <v>272</v>
      </c>
      <c r="E94" s="31" t="s">
        <v>90</v>
      </c>
      <c r="F94" s="17"/>
      <c r="G94" s="103">
        <f>G95+G96</f>
        <v>0</v>
      </c>
      <c r="H94" s="110">
        <f>SUM(H95)</f>
        <v>0</v>
      </c>
      <c r="I94" s="110">
        <f>I96</f>
        <v>0</v>
      </c>
      <c r="J94" s="103">
        <f>J95+J96</f>
        <v>24.2</v>
      </c>
      <c r="K94" s="103">
        <f>K95+K96</f>
        <v>24.2</v>
      </c>
    </row>
    <row r="95" spans="1:11" ht="37.5">
      <c r="A95" s="10" t="s">
        <v>42</v>
      </c>
      <c r="B95" s="13"/>
      <c r="C95" s="17" t="s">
        <v>280</v>
      </c>
      <c r="D95" s="17" t="s">
        <v>272</v>
      </c>
      <c r="E95" s="31" t="s">
        <v>90</v>
      </c>
      <c r="F95" s="31" t="s">
        <v>43</v>
      </c>
      <c r="G95" s="103">
        <v>0</v>
      </c>
      <c r="H95" s="115">
        <v>0</v>
      </c>
      <c r="I95" s="111">
        <v>0</v>
      </c>
      <c r="J95" s="107">
        <v>24.2</v>
      </c>
      <c r="K95" s="103">
        <f>G95+J95</f>
        <v>24.2</v>
      </c>
    </row>
    <row r="96" spans="1:11" ht="37.5" hidden="1">
      <c r="A96" s="18" t="s">
        <v>103</v>
      </c>
      <c r="B96" s="13"/>
      <c r="C96" s="17" t="s">
        <v>82</v>
      </c>
      <c r="D96" s="17" t="s">
        <v>84</v>
      </c>
      <c r="E96" s="31" t="s">
        <v>90</v>
      </c>
      <c r="F96" s="17" t="s">
        <v>91</v>
      </c>
      <c r="G96" s="103">
        <f>I96</f>
        <v>0</v>
      </c>
      <c r="H96" s="111">
        <v>0</v>
      </c>
      <c r="I96" s="111"/>
      <c r="J96" s="103">
        <f>L96</f>
        <v>0</v>
      </c>
      <c r="K96" s="103">
        <f>M96</f>
        <v>0</v>
      </c>
    </row>
    <row r="97" spans="1:11" ht="37.5" hidden="1">
      <c r="A97" s="16" t="s">
        <v>92</v>
      </c>
      <c r="B97" s="13"/>
      <c r="C97" s="17" t="s">
        <v>82</v>
      </c>
      <c r="D97" s="17" t="s">
        <v>84</v>
      </c>
      <c r="E97" s="31" t="s">
        <v>93</v>
      </c>
      <c r="F97" s="17"/>
      <c r="G97" s="103">
        <f>SUM(G98)</f>
        <v>0</v>
      </c>
      <c r="H97" s="110">
        <f>SUM(H98)</f>
        <v>0</v>
      </c>
      <c r="I97" s="110">
        <f>SUM(I98)</f>
        <v>0</v>
      </c>
      <c r="J97" s="103">
        <f>SUM(J98)</f>
        <v>0</v>
      </c>
      <c r="K97" s="103">
        <f>SUM(K98)</f>
        <v>0</v>
      </c>
    </row>
    <row r="98" spans="1:11" ht="37.5" hidden="1">
      <c r="A98" s="10" t="s">
        <v>42</v>
      </c>
      <c r="B98" s="13"/>
      <c r="C98" s="17" t="s">
        <v>82</v>
      </c>
      <c r="D98" s="17" t="s">
        <v>84</v>
      </c>
      <c r="E98" s="31" t="s">
        <v>93</v>
      </c>
      <c r="F98" s="31" t="s">
        <v>43</v>
      </c>
      <c r="G98" s="103">
        <f>SUM(H98:I98)</f>
        <v>0</v>
      </c>
      <c r="H98" s="115">
        <v>0</v>
      </c>
      <c r="I98" s="111">
        <v>0</v>
      </c>
      <c r="J98" s="103">
        <f>SUM(K98:L98)</f>
        <v>0</v>
      </c>
      <c r="K98" s="103">
        <f>SUM(L98:M98)</f>
        <v>0</v>
      </c>
    </row>
    <row r="99" spans="1:11" ht="18.75">
      <c r="A99" s="18" t="s">
        <v>94</v>
      </c>
      <c r="B99" s="13"/>
      <c r="C99" s="17" t="s">
        <v>280</v>
      </c>
      <c r="D99" s="17" t="s">
        <v>278</v>
      </c>
      <c r="E99" s="31"/>
      <c r="F99" s="17"/>
      <c r="G99" s="103">
        <f>G114+G117+G102+G115</f>
        <v>2320.1</v>
      </c>
      <c r="H99" s="110">
        <f>SUM(H100+H104+H109)</f>
        <v>865.3</v>
      </c>
      <c r="I99" s="110">
        <f>SUM(I104)</f>
        <v>0</v>
      </c>
      <c r="J99" s="103">
        <f>J100+J104+J109+J117+J112</f>
        <v>759.3</v>
      </c>
      <c r="K99" s="103">
        <f>G99+J99</f>
        <v>3079.3999999999996</v>
      </c>
    </row>
    <row r="100" spans="1:11" ht="37.5" hidden="1">
      <c r="A100" s="16" t="s">
        <v>96</v>
      </c>
      <c r="B100" s="13"/>
      <c r="C100" s="17" t="s">
        <v>82</v>
      </c>
      <c r="D100" s="17" t="s">
        <v>95</v>
      </c>
      <c r="E100" s="31" t="s">
        <v>97</v>
      </c>
      <c r="F100" s="17"/>
      <c r="G100" s="103">
        <f>G101</f>
        <v>0</v>
      </c>
      <c r="H100" s="110">
        <f>H101</f>
        <v>0</v>
      </c>
      <c r="I100" s="110">
        <f>I101</f>
        <v>0</v>
      </c>
      <c r="J100" s="103">
        <f>J101</f>
        <v>0</v>
      </c>
      <c r="K100" s="103">
        <f>K101</f>
        <v>0</v>
      </c>
    </row>
    <row r="101" spans="1:11" ht="37.5" hidden="1">
      <c r="A101" s="10" t="s">
        <v>42</v>
      </c>
      <c r="B101" s="13"/>
      <c r="C101" s="17" t="s">
        <v>82</v>
      </c>
      <c r="D101" s="17" t="s">
        <v>95</v>
      </c>
      <c r="E101" s="31" t="s">
        <v>98</v>
      </c>
      <c r="F101" s="31" t="s">
        <v>43</v>
      </c>
      <c r="G101" s="103">
        <v>0</v>
      </c>
      <c r="H101" s="110">
        <f>G101</f>
        <v>0</v>
      </c>
      <c r="I101" s="110">
        <v>0</v>
      </c>
      <c r="J101" s="103">
        <v>0</v>
      </c>
      <c r="K101" s="103">
        <v>0</v>
      </c>
    </row>
    <row r="102" spans="1:11" ht="56.25">
      <c r="A102" s="10" t="s">
        <v>314</v>
      </c>
      <c r="B102" s="13"/>
      <c r="C102" s="17" t="s">
        <v>280</v>
      </c>
      <c r="D102" s="17" t="s">
        <v>278</v>
      </c>
      <c r="E102" s="31" t="s">
        <v>88</v>
      </c>
      <c r="F102" s="31"/>
      <c r="G102" s="103">
        <f>G103</f>
        <v>1700</v>
      </c>
      <c r="H102" s="110"/>
      <c r="I102" s="110"/>
      <c r="J102" s="103">
        <f>J103</f>
        <v>0</v>
      </c>
      <c r="K102" s="103">
        <f>G102+J102</f>
        <v>1700</v>
      </c>
    </row>
    <row r="103" spans="1:11" ht="18.75">
      <c r="A103" s="10" t="s">
        <v>106</v>
      </c>
      <c r="B103" s="13"/>
      <c r="C103" s="17" t="s">
        <v>280</v>
      </c>
      <c r="D103" s="17" t="s">
        <v>278</v>
      </c>
      <c r="E103" s="31" t="s">
        <v>88</v>
      </c>
      <c r="F103" s="31" t="s">
        <v>107</v>
      </c>
      <c r="G103" s="103">
        <v>1700</v>
      </c>
      <c r="H103" s="110"/>
      <c r="I103" s="110"/>
      <c r="J103" s="103">
        <v>0</v>
      </c>
      <c r="K103" s="103">
        <f>G103+J103</f>
        <v>1700</v>
      </c>
    </row>
    <row r="104" spans="1:11" ht="18.75">
      <c r="A104" s="18" t="s">
        <v>99</v>
      </c>
      <c r="B104" s="13"/>
      <c r="C104" s="17" t="s">
        <v>280</v>
      </c>
      <c r="D104" s="17" t="s">
        <v>278</v>
      </c>
      <c r="E104" s="31" t="s">
        <v>100</v>
      </c>
      <c r="F104" s="17"/>
      <c r="G104" s="103">
        <f>SUM(G105+G107+G110)</f>
        <v>0</v>
      </c>
      <c r="H104" s="110">
        <f>SUM(H105+H107+H110)</f>
        <v>865.3</v>
      </c>
      <c r="I104" s="110">
        <f>SUM(I105+I107+I110)</f>
        <v>0</v>
      </c>
      <c r="J104" s="103">
        <f>SUM(J105+J107+J110)</f>
        <v>674.3</v>
      </c>
      <c r="K104" s="103">
        <f>SUM(K105+K107+K110)</f>
        <v>674.3</v>
      </c>
    </row>
    <row r="105" spans="1:11" ht="0.75" customHeight="1" hidden="1">
      <c r="A105" s="16" t="s">
        <v>101</v>
      </c>
      <c r="B105" s="13"/>
      <c r="C105" s="17" t="s">
        <v>280</v>
      </c>
      <c r="D105" s="17" t="s">
        <v>278</v>
      </c>
      <c r="E105" s="31" t="s">
        <v>102</v>
      </c>
      <c r="F105" s="17"/>
      <c r="G105" s="103">
        <f>SUM(G106)</f>
        <v>0</v>
      </c>
      <c r="H105" s="110">
        <f>SUM(H106)</f>
        <v>0</v>
      </c>
      <c r="I105" s="110">
        <f>SUM(I106)</f>
        <v>0</v>
      </c>
      <c r="J105" s="103">
        <f>SUM(J106)</f>
        <v>0</v>
      </c>
      <c r="K105" s="103">
        <f>SUM(K106)</f>
        <v>0</v>
      </c>
    </row>
    <row r="106" spans="1:11" ht="18.75" hidden="1">
      <c r="A106" s="18" t="s">
        <v>103</v>
      </c>
      <c r="B106" s="13"/>
      <c r="C106" s="17" t="s">
        <v>280</v>
      </c>
      <c r="D106" s="17" t="s">
        <v>278</v>
      </c>
      <c r="E106" s="31" t="s">
        <v>102</v>
      </c>
      <c r="F106" s="17" t="s">
        <v>91</v>
      </c>
      <c r="G106" s="103">
        <v>0</v>
      </c>
      <c r="H106" s="115">
        <v>0</v>
      </c>
      <c r="I106" s="111"/>
      <c r="J106" s="103">
        <v>0</v>
      </c>
      <c r="K106" s="103">
        <v>0</v>
      </c>
    </row>
    <row r="107" spans="1:11" ht="37.5">
      <c r="A107" s="16" t="s">
        <v>104</v>
      </c>
      <c r="B107" s="13"/>
      <c r="C107" s="17" t="s">
        <v>280</v>
      </c>
      <c r="D107" s="17" t="s">
        <v>278</v>
      </c>
      <c r="E107" s="31" t="s">
        <v>105</v>
      </c>
      <c r="F107" s="17"/>
      <c r="G107" s="103">
        <f>SUM(G108)</f>
        <v>0</v>
      </c>
      <c r="H107" s="110">
        <f>SUM(H108)</f>
        <v>865.3</v>
      </c>
      <c r="I107" s="110">
        <f>SUM(I108)</f>
        <v>0</v>
      </c>
      <c r="J107" s="103">
        <f>SUM(J108)</f>
        <v>674.3</v>
      </c>
      <c r="K107" s="103">
        <f>SUM(K108)</f>
        <v>674.3</v>
      </c>
    </row>
    <row r="108" spans="1:11" ht="37.5">
      <c r="A108" s="10" t="s">
        <v>42</v>
      </c>
      <c r="B108" s="13"/>
      <c r="C108" s="17" t="s">
        <v>280</v>
      </c>
      <c r="D108" s="17" t="s">
        <v>278</v>
      </c>
      <c r="E108" s="31" t="s">
        <v>105</v>
      </c>
      <c r="F108" s="31" t="s">
        <v>43</v>
      </c>
      <c r="G108" s="103">
        <v>0</v>
      </c>
      <c r="H108" s="110">
        <v>865.3</v>
      </c>
      <c r="I108" s="111">
        <v>0</v>
      </c>
      <c r="J108" s="104">
        <v>674.3</v>
      </c>
      <c r="K108" s="103">
        <f>G108+J108</f>
        <v>674.3</v>
      </c>
    </row>
    <row r="109" spans="1:11" ht="37.5" hidden="1">
      <c r="A109" s="18" t="s">
        <v>103</v>
      </c>
      <c r="B109" s="13"/>
      <c r="C109" s="17" t="s">
        <v>82</v>
      </c>
      <c r="D109" s="17" t="s">
        <v>95</v>
      </c>
      <c r="E109" s="31" t="s">
        <v>105</v>
      </c>
      <c r="F109" s="17" t="s">
        <v>91</v>
      </c>
      <c r="G109" s="103"/>
      <c r="H109" s="115">
        <v>0</v>
      </c>
      <c r="I109" s="111">
        <v>0</v>
      </c>
      <c r="J109" s="103"/>
      <c r="K109" s="103"/>
    </row>
    <row r="110" spans="1:11" ht="37.5" hidden="1">
      <c r="A110" s="16" t="s">
        <v>92</v>
      </c>
      <c r="B110" s="13"/>
      <c r="C110" s="17" t="s">
        <v>82</v>
      </c>
      <c r="D110" s="17" t="s">
        <v>95</v>
      </c>
      <c r="E110" s="31" t="s">
        <v>93</v>
      </c>
      <c r="F110" s="17"/>
      <c r="G110" s="103">
        <f>SUM(G111)</f>
        <v>0</v>
      </c>
      <c r="H110" s="110">
        <f>SUM(H111)</f>
        <v>0</v>
      </c>
      <c r="I110" s="110">
        <f>SUM(I111)</f>
        <v>0</v>
      </c>
      <c r="J110" s="103">
        <f>SUM(J111)</f>
        <v>0</v>
      </c>
      <c r="K110" s="103">
        <f>SUM(K111)</f>
        <v>0</v>
      </c>
    </row>
    <row r="111" spans="1:11" ht="4.5" customHeight="1" hidden="1">
      <c r="A111" s="18" t="s">
        <v>106</v>
      </c>
      <c r="B111" s="13"/>
      <c r="C111" s="17" t="s">
        <v>82</v>
      </c>
      <c r="D111" s="17" t="s">
        <v>95</v>
      </c>
      <c r="E111" s="31" t="s">
        <v>93</v>
      </c>
      <c r="F111" s="17" t="s">
        <v>107</v>
      </c>
      <c r="G111" s="103">
        <f>SUM(H111:I111)</f>
        <v>0</v>
      </c>
      <c r="H111" s="115">
        <v>0</v>
      </c>
      <c r="I111" s="111">
        <v>0</v>
      </c>
      <c r="J111" s="103">
        <f>SUM(K111:L111)</f>
        <v>0</v>
      </c>
      <c r="K111" s="103">
        <f>SUM(L111:M111)</f>
        <v>0</v>
      </c>
    </row>
    <row r="112" spans="1:11" ht="26.25" customHeight="1">
      <c r="A112" s="18" t="s">
        <v>136</v>
      </c>
      <c r="B112" s="13"/>
      <c r="C112" s="17" t="s">
        <v>280</v>
      </c>
      <c r="D112" s="17" t="s">
        <v>278</v>
      </c>
      <c r="E112" s="31" t="s">
        <v>243</v>
      </c>
      <c r="F112" s="31"/>
      <c r="G112" s="103">
        <f>G113+G115</f>
        <v>46.7</v>
      </c>
      <c r="H112" s="111"/>
      <c r="I112" s="111"/>
      <c r="J112" s="103">
        <f>J113+J115</f>
        <v>85</v>
      </c>
      <c r="K112" s="103">
        <f>G112+J112</f>
        <v>131.7</v>
      </c>
    </row>
    <row r="113" spans="1:11" ht="35.25" customHeight="1">
      <c r="A113" s="16" t="s">
        <v>137</v>
      </c>
      <c r="B113" s="13"/>
      <c r="C113" s="17" t="s">
        <v>280</v>
      </c>
      <c r="D113" s="17" t="s">
        <v>278</v>
      </c>
      <c r="E113" s="31" t="s">
        <v>301</v>
      </c>
      <c r="F113" s="31"/>
      <c r="G113" s="103">
        <f>G114</f>
        <v>46.7</v>
      </c>
      <c r="H113" s="111"/>
      <c r="I113" s="111"/>
      <c r="J113" s="103">
        <f>J114</f>
        <v>0</v>
      </c>
      <c r="K113" s="103">
        <f>G113+J113</f>
        <v>46.7</v>
      </c>
    </row>
    <row r="114" spans="1:11" ht="42" customHeight="1">
      <c r="A114" s="10" t="s">
        <v>42</v>
      </c>
      <c r="B114" s="13"/>
      <c r="C114" s="17" t="s">
        <v>280</v>
      </c>
      <c r="D114" s="17" t="s">
        <v>278</v>
      </c>
      <c r="E114" s="31" t="s">
        <v>301</v>
      </c>
      <c r="F114" s="31" t="s">
        <v>43</v>
      </c>
      <c r="G114" s="103">
        <v>46.7</v>
      </c>
      <c r="H114" s="111"/>
      <c r="I114" s="111"/>
      <c r="J114" s="103">
        <v>0</v>
      </c>
      <c r="K114" s="103">
        <f>J114+G114</f>
        <v>46.7</v>
      </c>
    </row>
    <row r="115" spans="1:11" ht="42" customHeight="1">
      <c r="A115" s="10" t="s">
        <v>318</v>
      </c>
      <c r="B115" s="13"/>
      <c r="C115" s="17" t="s">
        <v>280</v>
      </c>
      <c r="D115" s="17" t="s">
        <v>278</v>
      </c>
      <c r="E115" s="31" t="s">
        <v>317</v>
      </c>
      <c r="F115" s="31"/>
      <c r="G115" s="103">
        <f>G116</f>
        <v>0</v>
      </c>
      <c r="H115" s="111"/>
      <c r="I115" s="111"/>
      <c r="J115" s="103">
        <f>J116</f>
        <v>85</v>
      </c>
      <c r="K115" s="103">
        <f aca="true" t="shared" si="11" ref="K115:K123">G115+J115</f>
        <v>85</v>
      </c>
    </row>
    <row r="116" spans="1:11" ht="18.75">
      <c r="A116" s="10" t="s">
        <v>106</v>
      </c>
      <c r="B116" s="13"/>
      <c r="C116" s="17" t="s">
        <v>280</v>
      </c>
      <c r="D116" s="17" t="s">
        <v>278</v>
      </c>
      <c r="E116" s="31" t="s">
        <v>317</v>
      </c>
      <c r="F116" s="31" t="s">
        <v>107</v>
      </c>
      <c r="G116" s="103">
        <v>0</v>
      </c>
      <c r="H116" s="111"/>
      <c r="I116" s="111"/>
      <c r="J116" s="103">
        <v>85</v>
      </c>
      <c r="K116" s="103">
        <f t="shared" si="11"/>
        <v>85</v>
      </c>
    </row>
    <row r="117" spans="1:11" ht="30.75" customHeight="1">
      <c r="A117" s="18" t="s">
        <v>299</v>
      </c>
      <c r="B117" s="13"/>
      <c r="C117" s="17" t="s">
        <v>280</v>
      </c>
      <c r="D117" s="17" t="s">
        <v>278</v>
      </c>
      <c r="E117" s="31" t="s">
        <v>300</v>
      </c>
      <c r="F117" s="17"/>
      <c r="G117" s="103">
        <v>573.4</v>
      </c>
      <c r="H117" s="111"/>
      <c r="I117" s="111"/>
      <c r="J117" s="103">
        <f>J118</f>
        <v>0</v>
      </c>
      <c r="K117" s="103">
        <f t="shared" si="11"/>
        <v>573.4</v>
      </c>
    </row>
    <row r="118" spans="1:11" ht="98.25" customHeight="1">
      <c r="A118" s="16" t="s">
        <v>298</v>
      </c>
      <c r="B118" s="13"/>
      <c r="C118" s="17" t="s">
        <v>280</v>
      </c>
      <c r="D118" s="17" t="s">
        <v>278</v>
      </c>
      <c r="E118" s="31" t="s">
        <v>297</v>
      </c>
      <c r="F118" s="31"/>
      <c r="G118" s="103">
        <v>573.4</v>
      </c>
      <c r="H118" s="111"/>
      <c r="I118" s="111"/>
      <c r="J118" s="103">
        <f>J119</f>
        <v>0</v>
      </c>
      <c r="K118" s="103">
        <f t="shared" si="11"/>
        <v>573.4</v>
      </c>
    </row>
    <row r="119" spans="1:11" ht="37.5" customHeight="1">
      <c r="A119" s="10" t="s">
        <v>42</v>
      </c>
      <c r="B119" s="13"/>
      <c r="C119" s="17" t="s">
        <v>280</v>
      </c>
      <c r="D119" s="17" t="s">
        <v>278</v>
      </c>
      <c r="E119" s="31" t="s">
        <v>297</v>
      </c>
      <c r="F119" s="31" t="s">
        <v>43</v>
      </c>
      <c r="G119" s="103">
        <v>573.4</v>
      </c>
      <c r="H119" s="111"/>
      <c r="I119" s="111"/>
      <c r="J119" s="103">
        <v>0</v>
      </c>
      <c r="K119" s="103">
        <f t="shared" si="11"/>
        <v>573.4</v>
      </c>
    </row>
    <row r="120" spans="1:11" s="25" customFormat="1" ht="18.75">
      <c r="A120" s="24" t="s">
        <v>108</v>
      </c>
      <c r="B120" s="13"/>
      <c r="C120" s="17" t="s">
        <v>280</v>
      </c>
      <c r="D120" s="17" t="s">
        <v>274</v>
      </c>
      <c r="E120" s="31"/>
      <c r="F120" s="17"/>
      <c r="G120" s="103">
        <f>G121</f>
        <v>208.9</v>
      </c>
      <c r="H120" s="110">
        <f>SUM(H126)</f>
        <v>971.8000000000001</v>
      </c>
      <c r="I120" s="110">
        <f>SUM(I126)</f>
        <v>0</v>
      </c>
      <c r="J120" s="103">
        <f>J121+J126+J145</f>
        <v>1140.9</v>
      </c>
      <c r="K120" s="103">
        <f t="shared" si="11"/>
        <v>1349.8000000000002</v>
      </c>
    </row>
    <row r="121" spans="1:11" s="25" customFormat="1" ht="18.75">
      <c r="A121" s="24" t="s">
        <v>136</v>
      </c>
      <c r="B121" s="13"/>
      <c r="C121" s="17" t="s">
        <v>280</v>
      </c>
      <c r="D121" s="17" t="s">
        <v>274</v>
      </c>
      <c r="E121" s="31" t="s">
        <v>243</v>
      </c>
      <c r="F121" s="17"/>
      <c r="G121" s="103">
        <f>G122</f>
        <v>208.9</v>
      </c>
      <c r="H121" s="110"/>
      <c r="I121" s="110"/>
      <c r="J121" s="103">
        <f>J124</f>
        <v>500</v>
      </c>
      <c r="K121" s="103">
        <f t="shared" si="11"/>
        <v>708.9</v>
      </c>
    </row>
    <row r="122" spans="1:11" s="25" customFormat="1" ht="56.25">
      <c r="A122" s="102" t="s">
        <v>316</v>
      </c>
      <c r="B122" s="13"/>
      <c r="C122" s="17" t="s">
        <v>280</v>
      </c>
      <c r="D122" s="17" t="s">
        <v>274</v>
      </c>
      <c r="E122" s="17" t="s">
        <v>315</v>
      </c>
      <c r="F122" s="31"/>
      <c r="G122" s="103">
        <f>G123</f>
        <v>208.9</v>
      </c>
      <c r="H122" s="110"/>
      <c r="I122" s="110"/>
      <c r="J122" s="103">
        <f>J123</f>
        <v>0</v>
      </c>
      <c r="K122" s="103">
        <f t="shared" si="11"/>
        <v>208.9</v>
      </c>
    </row>
    <row r="123" spans="1:11" s="25" customFormat="1" ht="37.5">
      <c r="A123" s="10" t="s">
        <v>42</v>
      </c>
      <c r="B123" s="13"/>
      <c r="C123" s="17" t="s">
        <v>280</v>
      </c>
      <c r="D123" s="17" t="s">
        <v>274</v>
      </c>
      <c r="E123" s="17" t="s">
        <v>315</v>
      </c>
      <c r="F123" s="31" t="s">
        <v>43</v>
      </c>
      <c r="G123" s="103">
        <v>208.9</v>
      </c>
      <c r="H123" s="110"/>
      <c r="I123" s="110"/>
      <c r="J123" s="103">
        <v>0</v>
      </c>
      <c r="K123" s="103">
        <f t="shared" si="11"/>
        <v>208.9</v>
      </c>
    </row>
    <row r="124" spans="1:11" s="25" customFormat="1" ht="75">
      <c r="A124" s="10" t="s">
        <v>285</v>
      </c>
      <c r="B124" s="13"/>
      <c r="C124" s="17" t="s">
        <v>280</v>
      </c>
      <c r="D124" s="17" t="s">
        <v>274</v>
      </c>
      <c r="E124" s="31" t="s">
        <v>286</v>
      </c>
      <c r="F124" s="17"/>
      <c r="G124" s="103">
        <v>0</v>
      </c>
      <c r="H124" s="110"/>
      <c r="I124" s="110"/>
      <c r="J124" s="103">
        <v>500</v>
      </c>
      <c r="K124" s="103">
        <v>500</v>
      </c>
    </row>
    <row r="125" spans="1:11" s="25" customFormat="1" ht="37.5">
      <c r="A125" s="10" t="s">
        <v>159</v>
      </c>
      <c r="B125" s="13"/>
      <c r="C125" s="17" t="s">
        <v>280</v>
      </c>
      <c r="D125" s="17" t="s">
        <v>274</v>
      </c>
      <c r="E125" s="31" t="s">
        <v>286</v>
      </c>
      <c r="F125" s="17" t="s">
        <v>43</v>
      </c>
      <c r="G125" s="103">
        <v>0</v>
      </c>
      <c r="H125" s="110"/>
      <c r="I125" s="110"/>
      <c r="J125" s="103">
        <v>500</v>
      </c>
      <c r="K125" s="103">
        <v>500</v>
      </c>
    </row>
    <row r="126" spans="1:11" s="25" customFormat="1" ht="18.75">
      <c r="A126" s="24" t="s">
        <v>108</v>
      </c>
      <c r="B126" s="13"/>
      <c r="C126" s="17" t="s">
        <v>280</v>
      </c>
      <c r="D126" s="17" t="s">
        <v>274</v>
      </c>
      <c r="E126" s="31" t="s">
        <v>109</v>
      </c>
      <c r="F126" s="17"/>
      <c r="G126" s="103">
        <f>SUM(G127+G129+G135+G133+G131)</f>
        <v>0</v>
      </c>
      <c r="H126" s="110">
        <f>SUM(H127+H129+H135+H133)</f>
        <v>971.8000000000001</v>
      </c>
      <c r="I126" s="110">
        <f>SUM(I127+I129+I135+I133)</f>
        <v>0</v>
      </c>
      <c r="J126" s="103">
        <f>SUM(J127+J129+J135+J133+J131)</f>
        <v>635.5</v>
      </c>
      <c r="K126" s="103">
        <f>SUM(K127+K129+K135+K133+K131)</f>
        <v>635.5</v>
      </c>
    </row>
    <row r="127" spans="1:11" s="25" customFormat="1" ht="18.75">
      <c r="A127" s="24" t="s">
        <v>110</v>
      </c>
      <c r="B127" s="13"/>
      <c r="C127" s="17" t="s">
        <v>280</v>
      </c>
      <c r="D127" s="17" t="s">
        <v>274</v>
      </c>
      <c r="E127" s="31" t="s">
        <v>111</v>
      </c>
      <c r="F127" s="17"/>
      <c r="G127" s="103">
        <f>SUM(G128)</f>
        <v>0</v>
      </c>
      <c r="H127" s="110">
        <f>SUM(H128)</f>
        <v>729.2</v>
      </c>
      <c r="I127" s="110">
        <f>SUM(I128)</f>
        <v>0</v>
      </c>
      <c r="J127" s="103">
        <f>SUM(J128)</f>
        <v>489.4</v>
      </c>
      <c r="K127" s="103">
        <f>SUM(K128)</f>
        <v>489.4</v>
      </c>
    </row>
    <row r="128" spans="1:11" ht="36.75" customHeight="1">
      <c r="A128" s="10" t="s">
        <v>42</v>
      </c>
      <c r="B128" s="13"/>
      <c r="C128" s="17" t="s">
        <v>280</v>
      </c>
      <c r="D128" s="17" t="s">
        <v>274</v>
      </c>
      <c r="E128" s="31" t="s">
        <v>111</v>
      </c>
      <c r="F128" s="31" t="s">
        <v>43</v>
      </c>
      <c r="G128" s="103">
        <v>0</v>
      </c>
      <c r="H128" s="110">
        <v>729.2</v>
      </c>
      <c r="I128" s="111">
        <v>0</v>
      </c>
      <c r="J128" s="104">
        <v>489.4</v>
      </c>
      <c r="K128" s="103">
        <v>489.4</v>
      </c>
    </row>
    <row r="129" spans="1:11" ht="93.75" hidden="1">
      <c r="A129" s="16" t="s">
        <v>222</v>
      </c>
      <c r="B129" s="13"/>
      <c r="C129" s="17" t="s">
        <v>280</v>
      </c>
      <c r="D129" s="17" t="s">
        <v>274</v>
      </c>
      <c r="E129" s="31" t="s">
        <v>112</v>
      </c>
      <c r="F129" s="17"/>
      <c r="G129" s="103">
        <f>SUM(G130)</f>
        <v>0</v>
      </c>
      <c r="H129" s="110">
        <f>SUM(H130)</f>
        <v>50</v>
      </c>
      <c r="I129" s="110">
        <f>SUM(I130)</f>
        <v>0</v>
      </c>
      <c r="J129" s="103">
        <f>SUM(J130)</f>
        <v>0</v>
      </c>
      <c r="K129" s="103">
        <f>SUM(K130)</f>
        <v>0</v>
      </c>
    </row>
    <row r="130" spans="1:11" ht="36.75" customHeight="1" hidden="1">
      <c r="A130" s="10" t="s">
        <v>42</v>
      </c>
      <c r="B130" s="13"/>
      <c r="C130" s="17" t="s">
        <v>280</v>
      </c>
      <c r="D130" s="17" t="s">
        <v>274</v>
      </c>
      <c r="E130" s="31" t="s">
        <v>112</v>
      </c>
      <c r="F130" s="31" t="s">
        <v>43</v>
      </c>
      <c r="G130" s="103">
        <v>0</v>
      </c>
      <c r="H130" s="110">
        <v>50</v>
      </c>
      <c r="I130" s="111">
        <v>0</v>
      </c>
      <c r="J130" s="103">
        <v>0</v>
      </c>
      <c r="K130" s="103">
        <v>0</v>
      </c>
    </row>
    <row r="131" spans="1:11" ht="18.75" hidden="1">
      <c r="A131" s="10" t="s">
        <v>223</v>
      </c>
      <c r="B131" s="13"/>
      <c r="C131" s="17" t="s">
        <v>280</v>
      </c>
      <c r="D131" s="17" t="s">
        <v>274</v>
      </c>
      <c r="E131" s="31" t="s">
        <v>224</v>
      </c>
      <c r="F131" s="17"/>
      <c r="G131" s="103">
        <f>G132</f>
        <v>0</v>
      </c>
      <c r="H131" s="110"/>
      <c r="I131" s="111"/>
      <c r="J131" s="103">
        <f>J132</f>
        <v>0</v>
      </c>
      <c r="K131" s="103">
        <f>K132</f>
        <v>0</v>
      </c>
    </row>
    <row r="132" spans="1:11" ht="37.5" hidden="1">
      <c r="A132" s="10" t="s">
        <v>42</v>
      </c>
      <c r="B132" s="13"/>
      <c r="C132" s="17" t="s">
        <v>280</v>
      </c>
      <c r="D132" s="17" t="s">
        <v>274</v>
      </c>
      <c r="E132" s="31" t="s">
        <v>224</v>
      </c>
      <c r="F132" s="31" t="s">
        <v>43</v>
      </c>
      <c r="G132" s="103">
        <v>0</v>
      </c>
      <c r="H132" s="110"/>
      <c r="I132" s="111"/>
      <c r="J132" s="103">
        <v>0</v>
      </c>
      <c r="K132" s="103">
        <v>0</v>
      </c>
    </row>
    <row r="133" spans="1:11" ht="25.5" customHeight="1" hidden="1">
      <c r="A133" s="10" t="s">
        <v>113</v>
      </c>
      <c r="B133" s="13"/>
      <c r="C133" s="17" t="s">
        <v>280</v>
      </c>
      <c r="D133" s="17" t="s">
        <v>274</v>
      </c>
      <c r="E133" s="31" t="s">
        <v>114</v>
      </c>
      <c r="F133" s="17"/>
      <c r="G133" s="103">
        <f>SUM(G134)</f>
        <v>0</v>
      </c>
      <c r="H133" s="110">
        <f>SUM(H134)</f>
        <v>0</v>
      </c>
      <c r="I133" s="110">
        <f>SUM(I134)</f>
        <v>0</v>
      </c>
      <c r="J133" s="103">
        <f>SUM(J134)</f>
        <v>0</v>
      </c>
      <c r="K133" s="103">
        <f>SUM(K134)</f>
        <v>0</v>
      </c>
    </row>
    <row r="134" spans="1:11" ht="37.5" hidden="1">
      <c r="A134" s="10" t="s">
        <v>42</v>
      </c>
      <c r="B134" s="13"/>
      <c r="C134" s="17" t="s">
        <v>280</v>
      </c>
      <c r="D134" s="17" t="s">
        <v>274</v>
      </c>
      <c r="E134" s="31" t="s">
        <v>114</v>
      </c>
      <c r="F134" s="31" t="s">
        <v>43</v>
      </c>
      <c r="G134" s="103">
        <v>0</v>
      </c>
      <c r="H134" s="111">
        <v>0</v>
      </c>
      <c r="I134" s="111">
        <v>0</v>
      </c>
      <c r="J134" s="107">
        <v>0</v>
      </c>
      <c r="K134" s="103">
        <v>0</v>
      </c>
    </row>
    <row r="135" spans="1:11" ht="37.5">
      <c r="A135" s="16" t="s">
        <v>115</v>
      </c>
      <c r="B135" s="13"/>
      <c r="C135" s="17" t="s">
        <v>280</v>
      </c>
      <c r="D135" s="17" t="s">
        <v>274</v>
      </c>
      <c r="E135" s="31" t="s">
        <v>116</v>
      </c>
      <c r="F135" s="17"/>
      <c r="G135" s="103">
        <f>SUM(G136)</f>
        <v>0</v>
      </c>
      <c r="H135" s="110">
        <f>SUM(H136)</f>
        <v>192.6</v>
      </c>
      <c r="I135" s="110">
        <f>SUM(I136)</f>
        <v>0</v>
      </c>
      <c r="J135" s="103">
        <f>SUM(J136)</f>
        <v>146.1</v>
      </c>
      <c r="K135" s="103">
        <f>SUM(K136)</f>
        <v>146.1</v>
      </c>
    </row>
    <row r="136" spans="1:11" ht="37.5">
      <c r="A136" s="10" t="s">
        <v>42</v>
      </c>
      <c r="B136" s="13"/>
      <c r="C136" s="17" t="s">
        <v>280</v>
      </c>
      <c r="D136" s="17" t="s">
        <v>274</v>
      </c>
      <c r="E136" s="31" t="s">
        <v>116</v>
      </c>
      <c r="F136" s="31" t="s">
        <v>43</v>
      </c>
      <c r="G136" s="103">
        <v>0</v>
      </c>
      <c r="H136" s="110">
        <v>192.6</v>
      </c>
      <c r="I136" s="111">
        <v>0</v>
      </c>
      <c r="J136" s="103">
        <v>146.1</v>
      </c>
      <c r="K136" s="103">
        <v>146.1</v>
      </c>
    </row>
    <row r="137" spans="1:11" s="25" customFormat="1" ht="0.75" customHeight="1" hidden="1">
      <c r="A137" s="10" t="s">
        <v>153</v>
      </c>
      <c r="B137" s="13"/>
      <c r="C137" s="17" t="s">
        <v>82</v>
      </c>
      <c r="D137" s="17" t="s">
        <v>145</v>
      </c>
      <c r="E137" s="31"/>
      <c r="F137" s="17"/>
      <c r="G137" s="103">
        <f aca="true" t="shared" si="12" ref="G137:K138">G138</f>
        <v>0</v>
      </c>
      <c r="H137" s="110">
        <f t="shared" si="12"/>
        <v>383.5</v>
      </c>
      <c r="I137" s="110">
        <f t="shared" si="12"/>
        <v>0</v>
      </c>
      <c r="J137" s="103">
        <f t="shared" si="12"/>
        <v>0</v>
      </c>
      <c r="K137" s="103">
        <f t="shared" si="12"/>
        <v>0</v>
      </c>
    </row>
    <row r="138" spans="1:11" s="25" customFormat="1" ht="33.75" customHeight="1" hidden="1">
      <c r="A138" s="10" t="s">
        <v>127</v>
      </c>
      <c r="B138" s="13"/>
      <c r="C138" s="17" t="s">
        <v>82</v>
      </c>
      <c r="D138" s="17" t="s">
        <v>145</v>
      </c>
      <c r="E138" s="31" t="s">
        <v>149</v>
      </c>
      <c r="F138" s="17"/>
      <c r="G138" s="103">
        <f t="shared" si="12"/>
        <v>0</v>
      </c>
      <c r="H138" s="110">
        <f t="shared" si="12"/>
        <v>383.5</v>
      </c>
      <c r="I138" s="110">
        <f t="shared" si="12"/>
        <v>0</v>
      </c>
      <c r="J138" s="103">
        <f t="shared" si="12"/>
        <v>0</v>
      </c>
      <c r="K138" s="103">
        <f t="shared" si="12"/>
        <v>0</v>
      </c>
    </row>
    <row r="139" spans="1:11" s="25" customFormat="1" ht="37.5" hidden="1">
      <c r="A139" s="10" t="s">
        <v>159</v>
      </c>
      <c r="B139" s="13"/>
      <c r="C139" s="17" t="s">
        <v>82</v>
      </c>
      <c r="D139" s="17" t="s">
        <v>145</v>
      </c>
      <c r="E139" s="31" t="s">
        <v>149</v>
      </c>
      <c r="F139" s="31" t="s">
        <v>128</v>
      </c>
      <c r="G139" s="103">
        <v>0</v>
      </c>
      <c r="H139" s="110">
        <v>383.5</v>
      </c>
      <c r="I139" s="111">
        <v>0</v>
      </c>
      <c r="J139" s="103">
        <v>0</v>
      </c>
      <c r="K139" s="103">
        <v>0</v>
      </c>
    </row>
    <row r="140" spans="1:11" ht="37.5" hidden="1">
      <c r="A140" s="18" t="s">
        <v>117</v>
      </c>
      <c r="B140" s="13"/>
      <c r="C140" s="17" t="s">
        <v>118</v>
      </c>
      <c r="D140" s="17"/>
      <c r="E140" s="31"/>
      <c r="F140" s="17"/>
      <c r="G140" s="103">
        <f aca="true" t="shared" si="13" ref="G140:K143">SUM(G141)</f>
        <v>0</v>
      </c>
      <c r="H140" s="110">
        <f t="shared" si="13"/>
        <v>0</v>
      </c>
      <c r="I140" s="110">
        <f t="shared" si="13"/>
        <v>0</v>
      </c>
      <c r="J140" s="103">
        <f t="shared" si="13"/>
        <v>0</v>
      </c>
      <c r="K140" s="103">
        <f t="shared" si="13"/>
        <v>0</v>
      </c>
    </row>
    <row r="141" spans="1:11" ht="37.5" hidden="1">
      <c r="A141" s="18" t="s">
        <v>119</v>
      </c>
      <c r="B141" s="13"/>
      <c r="C141" s="17" t="s">
        <v>118</v>
      </c>
      <c r="D141" s="17" t="s">
        <v>120</v>
      </c>
      <c r="E141" s="31"/>
      <c r="F141" s="17"/>
      <c r="G141" s="103">
        <f t="shared" si="13"/>
        <v>0</v>
      </c>
      <c r="H141" s="110">
        <f t="shared" si="13"/>
        <v>0</v>
      </c>
      <c r="I141" s="110">
        <f t="shared" si="13"/>
        <v>0</v>
      </c>
      <c r="J141" s="103">
        <f t="shared" si="13"/>
        <v>0</v>
      </c>
      <c r="K141" s="103">
        <f t="shared" si="13"/>
        <v>0</v>
      </c>
    </row>
    <row r="142" spans="1:11" ht="37.5" hidden="1">
      <c r="A142" s="16" t="s">
        <v>121</v>
      </c>
      <c r="B142" s="13"/>
      <c r="C142" s="17" t="s">
        <v>118</v>
      </c>
      <c r="D142" s="17" t="s">
        <v>120</v>
      </c>
      <c r="E142" s="31" t="s">
        <v>122</v>
      </c>
      <c r="F142" s="17"/>
      <c r="G142" s="103">
        <f t="shared" si="13"/>
        <v>0</v>
      </c>
      <c r="H142" s="110">
        <f t="shared" si="13"/>
        <v>0</v>
      </c>
      <c r="I142" s="110">
        <f t="shared" si="13"/>
        <v>0</v>
      </c>
      <c r="J142" s="103">
        <f t="shared" si="13"/>
        <v>0</v>
      </c>
      <c r="K142" s="103">
        <f t="shared" si="13"/>
        <v>0</v>
      </c>
    </row>
    <row r="143" spans="1:11" ht="37.5" hidden="1">
      <c r="A143" s="18" t="s">
        <v>123</v>
      </c>
      <c r="B143" s="13"/>
      <c r="C143" s="17" t="s">
        <v>118</v>
      </c>
      <c r="D143" s="17" t="s">
        <v>120</v>
      </c>
      <c r="E143" s="31" t="s">
        <v>122</v>
      </c>
      <c r="F143" s="17"/>
      <c r="G143" s="103">
        <f t="shared" si="13"/>
        <v>0</v>
      </c>
      <c r="H143" s="110">
        <f t="shared" si="13"/>
        <v>0</v>
      </c>
      <c r="I143" s="110">
        <f t="shared" si="13"/>
        <v>0</v>
      </c>
      <c r="J143" s="103">
        <f t="shared" si="13"/>
        <v>0</v>
      </c>
      <c r="K143" s="103">
        <f t="shared" si="13"/>
        <v>0</v>
      </c>
    </row>
    <row r="144" spans="1:11" ht="37.5" hidden="1">
      <c r="A144" s="10" t="s">
        <v>42</v>
      </c>
      <c r="B144" s="13"/>
      <c r="C144" s="17" t="s">
        <v>118</v>
      </c>
      <c r="D144" s="17" t="s">
        <v>120</v>
      </c>
      <c r="E144" s="31" t="s">
        <v>122</v>
      </c>
      <c r="F144" s="31" t="s">
        <v>43</v>
      </c>
      <c r="G144" s="103">
        <v>0</v>
      </c>
      <c r="H144" s="115">
        <v>0</v>
      </c>
      <c r="I144" s="111">
        <v>0</v>
      </c>
      <c r="J144" s="103">
        <v>0</v>
      </c>
      <c r="K144" s="103">
        <v>0</v>
      </c>
    </row>
    <row r="145" spans="1:11" ht="18.75">
      <c r="A145" s="81" t="s">
        <v>302</v>
      </c>
      <c r="B145" s="13"/>
      <c r="C145" s="82" t="s">
        <v>280</v>
      </c>
      <c r="D145" s="83" t="s">
        <v>274</v>
      </c>
      <c r="E145" s="84" t="s">
        <v>93</v>
      </c>
      <c r="F145" s="31"/>
      <c r="G145" s="103">
        <f>G146</f>
        <v>0</v>
      </c>
      <c r="H145" s="115"/>
      <c r="I145" s="111"/>
      <c r="J145" s="103">
        <f>J146</f>
        <v>5.4</v>
      </c>
      <c r="K145" s="103">
        <f>G145+J145</f>
        <v>5.4</v>
      </c>
    </row>
    <row r="146" spans="1:11" ht="56.25">
      <c r="A146" s="16" t="s">
        <v>304</v>
      </c>
      <c r="B146" s="13"/>
      <c r="C146" s="82" t="s">
        <v>280</v>
      </c>
      <c r="D146" s="83" t="s">
        <v>274</v>
      </c>
      <c r="E146" s="31" t="s">
        <v>303</v>
      </c>
      <c r="F146" s="31"/>
      <c r="G146" s="103">
        <f>G147</f>
        <v>0</v>
      </c>
      <c r="H146" s="115"/>
      <c r="I146" s="111"/>
      <c r="J146" s="103">
        <f>J147</f>
        <v>5.4</v>
      </c>
      <c r="K146" s="103">
        <f>G146+J146</f>
        <v>5.4</v>
      </c>
    </row>
    <row r="147" spans="1:11" ht="37.5">
      <c r="A147" s="10" t="s">
        <v>42</v>
      </c>
      <c r="B147" s="13"/>
      <c r="C147" s="82" t="s">
        <v>280</v>
      </c>
      <c r="D147" s="83" t="s">
        <v>274</v>
      </c>
      <c r="E147" s="31" t="s">
        <v>303</v>
      </c>
      <c r="F147" s="31" t="s">
        <v>43</v>
      </c>
      <c r="G147" s="103">
        <v>0</v>
      </c>
      <c r="H147" s="115"/>
      <c r="I147" s="111"/>
      <c r="J147" s="103">
        <v>5.4</v>
      </c>
      <c r="K147" s="103">
        <f>G147+J147</f>
        <v>5.4</v>
      </c>
    </row>
    <row r="148" spans="1:11" ht="37.5">
      <c r="A148" s="16" t="s">
        <v>153</v>
      </c>
      <c r="B148" s="13"/>
      <c r="C148" s="17" t="s">
        <v>280</v>
      </c>
      <c r="D148" s="17" t="s">
        <v>280</v>
      </c>
      <c r="E148" s="17"/>
      <c r="F148" s="17"/>
      <c r="G148" s="103">
        <f>G149</f>
        <v>0</v>
      </c>
      <c r="H148" s="104">
        <f>H149</f>
        <v>143.8</v>
      </c>
      <c r="I148" s="104">
        <f>G148+H148</f>
        <v>143.8</v>
      </c>
      <c r="J148" s="103">
        <f>J149</f>
        <v>45.9</v>
      </c>
      <c r="K148" s="103">
        <f>K149</f>
        <v>45.9</v>
      </c>
    </row>
    <row r="149" spans="1:11" ht="37.5">
      <c r="A149" s="10" t="s">
        <v>127</v>
      </c>
      <c r="B149" s="13"/>
      <c r="C149" s="17" t="s">
        <v>280</v>
      </c>
      <c r="D149" s="17" t="s">
        <v>280</v>
      </c>
      <c r="E149" s="17" t="s">
        <v>149</v>
      </c>
      <c r="F149" s="17"/>
      <c r="G149" s="103">
        <f>G150</f>
        <v>0</v>
      </c>
      <c r="H149" s="104">
        <f>H150</f>
        <v>143.8</v>
      </c>
      <c r="I149" s="104">
        <f>G149+H149</f>
        <v>143.8</v>
      </c>
      <c r="J149" s="103">
        <f>J150</f>
        <v>45.9</v>
      </c>
      <c r="K149" s="103">
        <f>K150</f>
        <v>45.9</v>
      </c>
    </row>
    <row r="150" spans="1:11" ht="37.5">
      <c r="A150" s="10" t="s">
        <v>42</v>
      </c>
      <c r="B150" s="13"/>
      <c r="C150" s="17" t="s">
        <v>280</v>
      </c>
      <c r="D150" s="17" t="s">
        <v>280</v>
      </c>
      <c r="E150" s="17" t="s">
        <v>149</v>
      </c>
      <c r="F150" s="31" t="s">
        <v>43</v>
      </c>
      <c r="G150" s="103">
        <v>0</v>
      </c>
      <c r="H150" s="104">
        <v>143.8</v>
      </c>
      <c r="I150" s="104">
        <f>G150+H150</f>
        <v>143.8</v>
      </c>
      <c r="J150" s="104">
        <v>45.9</v>
      </c>
      <c r="K150" s="103">
        <v>45.9</v>
      </c>
    </row>
    <row r="151" spans="1:11" ht="18.75">
      <c r="A151" s="12" t="s">
        <v>216</v>
      </c>
      <c r="B151" s="13"/>
      <c r="C151" s="56" t="s">
        <v>281</v>
      </c>
      <c r="D151" s="56" t="s">
        <v>273</v>
      </c>
      <c r="E151" s="27"/>
      <c r="F151" s="10" t="s">
        <v>33</v>
      </c>
      <c r="G151" s="103">
        <f>SUM(G152+G165)</f>
        <v>453.9</v>
      </c>
      <c r="H151" s="110">
        <f>SUM(H152+H165)</f>
        <v>2244</v>
      </c>
      <c r="I151" s="110">
        <f>SUM(I152+I165)</f>
        <v>0</v>
      </c>
      <c r="J151" s="103">
        <f>SUM(J152+J165)</f>
        <v>2820</v>
      </c>
      <c r="K151" s="106">
        <f>G151+J151</f>
        <v>3273.9</v>
      </c>
    </row>
    <row r="152" spans="1:11" ht="18.75">
      <c r="A152" s="10" t="s">
        <v>125</v>
      </c>
      <c r="B152" s="13"/>
      <c r="C152" s="17" t="s">
        <v>281</v>
      </c>
      <c r="D152" s="17" t="s">
        <v>272</v>
      </c>
      <c r="E152" s="27"/>
      <c r="F152" s="10" t="s">
        <v>33</v>
      </c>
      <c r="G152" s="103">
        <f>SUM(G153+G156+G159+G163)+G169+G171</f>
        <v>453.9</v>
      </c>
      <c r="H152" s="110">
        <f>SUM(H153+H156+H159)</f>
        <v>2223.7</v>
      </c>
      <c r="I152" s="110">
        <f>SUM(I153+I156+I159)</f>
        <v>0</v>
      </c>
      <c r="J152" s="103">
        <f>SUM(J153+J156+J159+J163)+J169+J171</f>
        <v>2820</v>
      </c>
      <c r="K152" s="103">
        <f>SUM(K153+K156+K159+K163)+K169+K171</f>
        <v>3273.9</v>
      </c>
    </row>
    <row r="153" spans="1:11" ht="37.5">
      <c r="A153" s="10" t="s">
        <v>225</v>
      </c>
      <c r="B153" s="13"/>
      <c r="C153" s="17" t="s">
        <v>281</v>
      </c>
      <c r="D153" s="17" t="s">
        <v>272</v>
      </c>
      <c r="E153" s="27">
        <v>4400000</v>
      </c>
      <c r="F153" s="10" t="s">
        <v>33</v>
      </c>
      <c r="G153" s="103">
        <f aca="true" t="shared" si="14" ref="G153:K154">SUM(G154)</f>
        <v>0</v>
      </c>
      <c r="H153" s="110">
        <f t="shared" si="14"/>
        <v>2223.7</v>
      </c>
      <c r="I153" s="110">
        <f t="shared" si="14"/>
        <v>0</v>
      </c>
      <c r="J153" s="103">
        <f t="shared" si="14"/>
        <v>2691</v>
      </c>
      <c r="K153" s="103">
        <f t="shared" si="14"/>
        <v>2691</v>
      </c>
    </row>
    <row r="154" spans="1:11" ht="37.5">
      <c r="A154" s="10" t="s">
        <v>127</v>
      </c>
      <c r="B154" s="13"/>
      <c r="C154" s="17" t="s">
        <v>281</v>
      </c>
      <c r="D154" s="17" t="s">
        <v>272</v>
      </c>
      <c r="E154" s="27">
        <v>4409900</v>
      </c>
      <c r="F154" s="10" t="s">
        <v>33</v>
      </c>
      <c r="G154" s="103">
        <f t="shared" si="14"/>
        <v>0</v>
      </c>
      <c r="H154" s="110">
        <f>SUM(H155)</f>
        <v>2223.7</v>
      </c>
      <c r="I154" s="110">
        <f t="shared" si="14"/>
        <v>0</v>
      </c>
      <c r="J154" s="103">
        <f t="shared" si="14"/>
        <v>2691</v>
      </c>
      <c r="K154" s="103">
        <f t="shared" si="14"/>
        <v>2691</v>
      </c>
    </row>
    <row r="155" spans="1:11" ht="37.5">
      <c r="A155" s="10" t="s">
        <v>42</v>
      </c>
      <c r="B155" s="13"/>
      <c r="C155" s="17" t="s">
        <v>281</v>
      </c>
      <c r="D155" s="17" t="s">
        <v>272</v>
      </c>
      <c r="E155" s="27">
        <v>4409900</v>
      </c>
      <c r="F155" s="31" t="s">
        <v>43</v>
      </c>
      <c r="G155" s="103">
        <v>0</v>
      </c>
      <c r="H155" s="116">
        <v>2223.7</v>
      </c>
      <c r="I155" s="111">
        <v>0</v>
      </c>
      <c r="J155" s="103">
        <v>2691</v>
      </c>
      <c r="K155" s="103">
        <f>G155+J155</f>
        <v>2691</v>
      </c>
    </row>
    <row r="156" spans="1:11" ht="37.5" hidden="1">
      <c r="A156" s="10" t="s">
        <v>129</v>
      </c>
      <c r="B156" s="13"/>
      <c r="C156" s="17" t="s">
        <v>124</v>
      </c>
      <c r="D156" s="17" t="s">
        <v>126</v>
      </c>
      <c r="E156" s="27">
        <v>4410000</v>
      </c>
      <c r="F156" s="10"/>
      <c r="G156" s="103">
        <f aca="true" t="shared" si="15" ref="G156:K157">SUM(G157)</f>
        <v>0</v>
      </c>
      <c r="H156" s="110">
        <f t="shared" si="15"/>
        <v>0</v>
      </c>
      <c r="I156" s="110">
        <f t="shared" si="15"/>
        <v>0</v>
      </c>
      <c r="J156" s="103">
        <f t="shared" si="15"/>
        <v>0</v>
      </c>
      <c r="K156" s="103">
        <f t="shared" si="15"/>
        <v>0</v>
      </c>
    </row>
    <row r="157" spans="1:11" ht="37.5" hidden="1">
      <c r="A157" s="10" t="s">
        <v>127</v>
      </c>
      <c r="B157" s="13"/>
      <c r="C157" s="17" t="s">
        <v>124</v>
      </c>
      <c r="D157" s="17" t="s">
        <v>126</v>
      </c>
      <c r="E157" s="27">
        <v>4419900</v>
      </c>
      <c r="F157" s="10"/>
      <c r="G157" s="103">
        <f t="shared" si="15"/>
        <v>0</v>
      </c>
      <c r="H157" s="110">
        <f t="shared" si="15"/>
        <v>0</v>
      </c>
      <c r="I157" s="110">
        <f t="shared" si="15"/>
        <v>0</v>
      </c>
      <c r="J157" s="103">
        <f t="shared" si="15"/>
        <v>0</v>
      </c>
      <c r="K157" s="103">
        <f t="shared" si="15"/>
        <v>0</v>
      </c>
    </row>
    <row r="158" spans="1:11" ht="37.5" hidden="1">
      <c r="A158" s="10" t="s">
        <v>159</v>
      </c>
      <c r="B158" s="13"/>
      <c r="C158" s="17" t="s">
        <v>124</v>
      </c>
      <c r="D158" s="17" t="s">
        <v>126</v>
      </c>
      <c r="E158" s="27">
        <v>4419900</v>
      </c>
      <c r="F158" s="10" t="s">
        <v>128</v>
      </c>
      <c r="G158" s="103"/>
      <c r="H158" s="112"/>
      <c r="I158" s="111">
        <v>0</v>
      </c>
      <c r="J158" s="103"/>
      <c r="K158" s="103"/>
    </row>
    <row r="159" spans="1:11" ht="37.5" hidden="1">
      <c r="A159" s="10" t="s">
        <v>130</v>
      </c>
      <c r="B159" s="13"/>
      <c r="C159" s="17" t="s">
        <v>124</v>
      </c>
      <c r="D159" s="17" t="s">
        <v>126</v>
      </c>
      <c r="E159" s="27">
        <v>4420000</v>
      </c>
      <c r="F159" s="2"/>
      <c r="G159" s="103">
        <f aca="true" t="shared" si="16" ref="G159:K160">SUM(G160)</f>
        <v>0</v>
      </c>
      <c r="H159" s="110">
        <f t="shared" si="16"/>
        <v>0</v>
      </c>
      <c r="I159" s="110">
        <f t="shared" si="16"/>
        <v>0</v>
      </c>
      <c r="J159" s="103">
        <f t="shared" si="16"/>
        <v>0</v>
      </c>
      <c r="K159" s="103">
        <f t="shared" si="16"/>
        <v>0</v>
      </c>
    </row>
    <row r="160" spans="1:11" ht="37.5" hidden="1">
      <c r="A160" s="10" t="s">
        <v>127</v>
      </c>
      <c r="B160" s="13"/>
      <c r="C160" s="17" t="s">
        <v>124</v>
      </c>
      <c r="D160" s="17" t="s">
        <v>126</v>
      </c>
      <c r="E160" s="27">
        <v>4429900</v>
      </c>
      <c r="F160" s="10" t="s">
        <v>33</v>
      </c>
      <c r="G160" s="103">
        <f t="shared" si="16"/>
        <v>0</v>
      </c>
      <c r="H160" s="110">
        <f t="shared" si="16"/>
        <v>0</v>
      </c>
      <c r="I160" s="110">
        <f t="shared" si="16"/>
        <v>0</v>
      </c>
      <c r="J160" s="103">
        <f t="shared" si="16"/>
        <v>0</v>
      </c>
      <c r="K160" s="103">
        <f t="shared" si="16"/>
        <v>0</v>
      </c>
    </row>
    <row r="161" spans="1:11" ht="36.75" customHeight="1" hidden="1">
      <c r="A161" s="10" t="s">
        <v>196</v>
      </c>
      <c r="B161" s="13"/>
      <c r="C161" s="17" t="s">
        <v>124</v>
      </c>
      <c r="D161" s="17" t="s">
        <v>126</v>
      </c>
      <c r="E161" s="27">
        <v>4429900</v>
      </c>
      <c r="F161" s="10" t="s">
        <v>128</v>
      </c>
      <c r="G161" s="103">
        <v>0</v>
      </c>
      <c r="H161" s="110">
        <v>0</v>
      </c>
      <c r="I161" s="111">
        <v>0</v>
      </c>
      <c r="J161" s="103">
        <v>0</v>
      </c>
      <c r="K161" s="103">
        <v>0</v>
      </c>
    </row>
    <row r="162" spans="1:11" ht="0.75" customHeight="1" hidden="1">
      <c r="A162" s="10" t="s">
        <v>197</v>
      </c>
      <c r="B162" s="13"/>
      <c r="C162" s="17" t="s">
        <v>124</v>
      </c>
      <c r="D162" s="17" t="s">
        <v>126</v>
      </c>
      <c r="E162" s="27">
        <v>4422900</v>
      </c>
      <c r="F162" s="10" t="s">
        <v>128</v>
      </c>
      <c r="G162" s="103">
        <v>0</v>
      </c>
      <c r="H162" s="110"/>
      <c r="I162" s="111"/>
      <c r="J162" s="103">
        <v>0</v>
      </c>
      <c r="K162" s="103">
        <v>0</v>
      </c>
    </row>
    <row r="163" spans="1:11" ht="37.5" hidden="1">
      <c r="A163" s="10" t="s">
        <v>226</v>
      </c>
      <c r="B163" s="13"/>
      <c r="C163" s="17" t="s">
        <v>124</v>
      </c>
      <c r="D163" s="17" t="s">
        <v>126</v>
      </c>
      <c r="E163" s="27">
        <v>4500600</v>
      </c>
      <c r="F163" s="10" t="s">
        <v>33</v>
      </c>
      <c r="G163" s="103">
        <f>G164</f>
        <v>0</v>
      </c>
      <c r="H163" s="110"/>
      <c r="I163" s="111"/>
      <c r="J163" s="103">
        <f>J164</f>
        <v>0</v>
      </c>
      <c r="K163" s="103">
        <f>K164</f>
        <v>0</v>
      </c>
    </row>
    <row r="164" spans="1:11" ht="37.5" hidden="1">
      <c r="A164" s="10" t="s">
        <v>196</v>
      </c>
      <c r="B164" s="13"/>
      <c r="C164" s="17" t="s">
        <v>124</v>
      </c>
      <c r="D164" s="17" t="s">
        <v>126</v>
      </c>
      <c r="E164" s="27">
        <v>4500600</v>
      </c>
      <c r="F164" s="10" t="s">
        <v>128</v>
      </c>
      <c r="G164" s="103">
        <v>0</v>
      </c>
      <c r="H164" s="110"/>
      <c r="I164" s="111"/>
      <c r="J164" s="103">
        <v>0</v>
      </c>
      <c r="K164" s="103">
        <v>0</v>
      </c>
    </row>
    <row r="165" spans="1:11" ht="37.5" hidden="1">
      <c r="A165" s="10" t="s">
        <v>217</v>
      </c>
      <c r="B165" s="13"/>
      <c r="C165" s="17" t="s">
        <v>124</v>
      </c>
      <c r="D165" s="17" t="s">
        <v>155</v>
      </c>
      <c r="E165" s="27"/>
      <c r="F165" s="10"/>
      <c r="G165" s="103">
        <f aca="true" t="shared" si="17" ref="G165:K167">SUM(G166)</f>
        <v>0</v>
      </c>
      <c r="H165" s="110">
        <f t="shared" si="17"/>
        <v>20.3</v>
      </c>
      <c r="I165" s="110">
        <f t="shared" si="17"/>
        <v>0</v>
      </c>
      <c r="J165" s="103">
        <f t="shared" si="17"/>
        <v>0</v>
      </c>
      <c r="K165" s="103">
        <f t="shared" si="17"/>
        <v>0</v>
      </c>
    </row>
    <row r="166" spans="1:11" ht="37.5" hidden="1">
      <c r="A166" s="10" t="s">
        <v>227</v>
      </c>
      <c r="B166" s="13"/>
      <c r="C166" s="17" t="s">
        <v>124</v>
      </c>
      <c r="D166" s="17" t="s">
        <v>155</v>
      </c>
      <c r="E166" s="27">
        <v>4500000</v>
      </c>
      <c r="F166" s="10"/>
      <c r="G166" s="103">
        <f t="shared" si="17"/>
        <v>0</v>
      </c>
      <c r="H166" s="110">
        <f t="shared" si="17"/>
        <v>20.3</v>
      </c>
      <c r="I166" s="110">
        <f t="shared" si="17"/>
        <v>0</v>
      </c>
      <c r="J166" s="103">
        <f t="shared" si="17"/>
        <v>0</v>
      </c>
      <c r="K166" s="103">
        <f t="shared" si="17"/>
        <v>0</v>
      </c>
    </row>
    <row r="167" spans="1:11" ht="37.5" hidden="1">
      <c r="A167" s="10" t="s">
        <v>228</v>
      </c>
      <c r="B167" s="13"/>
      <c r="C167" s="17" t="s">
        <v>124</v>
      </c>
      <c r="D167" s="17" t="s">
        <v>155</v>
      </c>
      <c r="E167" s="27">
        <v>4508500</v>
      </c>
      <c r="F167" s="10"/>
      <c r="G167" s="103">
        <f t="shared" si="17"/>
        <v>0</v>
      </c>
      <c r="H167" s="110">
        <f t="shared" si="17"/>
        <v>20.3</v>
      </c>
      <c r="I167" s="110">
        <f t="shared" si="17"/>
        <v>0</v>
      </c>
      <c r="J167" s="103">
        <f t="shared" si="17"/>
        <v>0</v>
      </c>
      <c r="K167" s="103">
        <f t="shared" si="17"/>
        <v>0</v>
      </c>
    </row>
    <row r="168" spans="1:11" ht="37.5" hidden="1">
      <c r="A168" s="10" t="s">
        <v>57</v>
      </c>
      <c r="B168" s="13"/>
      <c r="C168" s="17" t="s">
        <v>124</v>
      </c>
      <c r="D168" s="17" t="s">
        <v>155</v>
      </c>
      <c r="E168" s="27">
        <v>4508500</v>
      </c>
      <c r="F168" s="17" t="s">
        <v>58</v>
      </c>
      <c r="G168" s="103">
        <v>0</v>
      </c>
      <c r="H168" s="110">
        <v>20.3</v>
      </c>
      <c r="I168" s="113">
        <v>0</v>
      </c>
      <c r="J168" s="103">
        <v>0</v>
      </c>
      <c r="K168" s="103">
        <v>0</v>
      </c>
    </row>
    <row r="169" spans="1:11" ht="66.75">
      <c r="A169" s="80" t="s">
        <v>292</v>
      </c>
      <c r="B169" s="13"/>
      <c r="C169" s="17" t="s">
        <v>281</v>
      </c>
      <c r="D169" s="17" t="s">
        <v>272</v>
      </c>
      <c r="E169" s="27">
        <v>5201503</v>
      </c>
      <c r="F169" s="17"/>
      <c r="G169" s="103">
        <f>G170</f>
        <v>0</v>
      </c>
      <c r="H169" s="110"/>
      <c r="I169" s="113"/>
      <c r="J169" s="103">
        <f>J170</f>
        <v>129</v>
      </c>
      <c r="K169" s="103">
        <f>SUM(G169:J169)</f>
        <v>129</v>
      </c>
    </row>
    <row r="170" spans="1:11" ht="33.75">
      <c r="A170" s="80" t="s">
        <v>42</v>
      </c>
      <c r="B170" s="13"/>
      <c r="C170" s="17" t="s">
        <v>281</v>
      </c>
      <c r="D170" s="17" t="s">
        <v>272</v>
      </c>
      <c r="E170" s="27">
        <v>5201503</v>
      </c>
      <c r="F170" s="17" t="s">
        <v>43</v>
      </c>
      <c r="G170" s="103">
        <v>0</v>
      </c>
      <c r="H170" s="110"/>
      <c r="I170" s="113"/>
      <c r="J170" s="103">
        <v>129</v>
      </c>
      <c r="K170" s="103">
        <f>G170+J170</f>
        <v>129</v>
      </c>
    </row>
    <row r="171" spans="1:11" ht="18.75">
      <c r="A171" s="80" t="s">
        <v>136</v>
      </c>
      <c r="B171" s="13"/>
      <c r="C171" s="17" t="s">
        <v>281</v>
      </c>
      <c r="D171" s="17" t="s">
        <v>272</v>
      </c>
      <c r="E171" s="27">
        <v>5210000</v>
      </c>
      <c r="F171" s="17"/>
      <c r="G171" s="103">
        <f>G172</f>
        <v>453.9</v>
      </c>
      <c r="H171" s="110"/>
      <c r="I171" s="113"/>
      <c r="J171" s="103">
        <f>J172</f>
        <v>0</v>
      </c>
      <c r="K171" s="103">
        <f>G171+J171</f>
        <v>453.9</v>
      </c>
    </row>
    <row r="172" spans="1:11" ht="35.25" customHeight="1">
      <c r="A172" s="80" t="s">
        <v>296</v>
      </c>
      <c r="B172" s="13"/>
      <c r="C172" s="17" t="s">
        <v>281</v>
      </c>
      <c r="D172" s="17" t="s">
        <v>272</v>
      </c>
      <c r="E172" s="27">
        <v>5210136</v>
      </c>
      <c r="F172" s="17"/>
      <c r="G172" s="103">
        <v>453.9</v>
      </c>
      <c r="H172" s="110"/>
      <c r="I172" s="113"/>
      <c r="J172" s="103">
        <f>J173</f>
        <v>0</v>
      </c>
      <c r="K172" s="103">
        <f>G172+J172</f>
        <v>453.9</v>
      </c>
    </row>
    <row r="173" spans="1:11" ht="33.75">
      <c r="A173" s="80" t="s">
        <v>42</v>
      </c>
      <c r="B173" s="13"/>
      <c r="C173" s="17" t="s">
        <v>281</v>
      </c>
      <c r="D173" s="17" t="s">
        <v>272</v>
      </c>
      <c r="E173" s="27">
        <v>5210136</v>
      </c>
      <c r="F173" s="17" t="s">
        <v>43</v>
      </c>
      <c r="G173" s="103">
        <v>453.9</v>
      </c>
      <c r="H173" s="110"/>
      <c r="I173" s="113"/>
      <c r="J173" s="103">
        <v>0</v>
      </c>
      <c r="K173" s="103">
        <v>453.9</v>
      </c>
    </row>
    <row r="174" spans="1:11" ht="18.75">
      <c r="A174" s="12" t="s">
        <v>146</v>
      </c>
      <c r="B174" s="13"/>
      <c r="C174" s="56" t="s">
        <v>282</v>
      </c>
      <c r="D174" s="56" t="s">
        <v>273</v>
      </c>
      <c r="E174" s="31"/>
      <c r="F174" s="17"/>
      <c r="G174" s="103">
        <f>G175+G179</f>
        <v>0</v>
      </c>
      <c r="H174" s="111">
        <f aca="true" t="shared" si="18" ref="G174:K175">H175</f>
        <v>72.7</v>
      </c>
      <c r="I174" s="111">
        <f t="shared" si="18"/>
        <v>0</v>
      </c>
      <c r="J174" s="103">
        <f>J175+J179</f>
        <v>412.2</v>
      </c>
      <c r="K174" s="106">
        <f>K175+K179</f>
        <v>412.2</v>
      </c>
    </row>
    <row r="175" spans="1:11" ht="18.75">
      <c r="A175" s="10" t="s">
        <v>148</v>
      </c>
      <c r="B175" s="13"/>
      <c r="C175" s="17" t="s">
        <v>282</v>
      </c>
      <c r="D175" s="17" t="s">
        <v>272</v>
      </c>
      <c r="E175" s="31"/>
      <c r="F175" s="17"/>
      <c r="G175" s="103">
        <f t="shared" si="18"/>
        <v>0</v>
      </c>
      <c r="H175" s="111">
        <f t="shared" si="18"/>
        <v>72.7</v>
      </c>
      <c r="I175" s="111">
        <f t="shared" si="18"/>
        <v>0</v>
      </c>
      <c r="J175" s="103">
        <f t="shared" si="18"/>
        <v>412.2</v>
      </c>
      <c r="K175" s="103">
        <f t="shared" si="18"/>
        <v>412.2</v>
      </c>
    </row>
    <row r="176" spans="1:11" ht="37.5" customHeight="1">
      <c r="A176" s="10" t="s">
        <v>189</v>
      </c>
      <c r="B176" s="13"/>
      <c r="C176" s="17" t="s">
        <v>282</v>
      </c>
      <c r="D176" s="17" t="s">
        <v>272</v>
      </c>
      <c r="E176" s="31" t="s">
        <v>150</v>
      </c>
      <c r="F176" s="17"/>
      <c r="G176" s="103">
        <f>G177</f>
        <v>0</v>
      </c>
      <c r="H176" s="111">
        <f>H178</f>
        <v>72.7</v>
      </c>
      <c r="I176" s="111">
        <f>I178</f>
        <v>0</v>
      </c>
      <c r="J176" s="103">
        <f>J177</f>
        <v>412.2</v>
      </c>
      <c r="K176" s="103">
        <f>K177</f>
        <v>412.2</v>
      </c>
    </row>
    <row r="177" spans="1:11" ht="55.5" customHeight="1">
      <c r="A177" s="10" t="s">
        <v>190</v>
      </c>
      <c r="B177" s="13"/>
      <c r="C177" s="17" t="s">
        <v>282</v>
      </c>
      <c r="D177" s="17" t="s">
        <v>272</v>
      </c>
      <c r="E177" s="31" t="s">
        <v>151</v>
      </c>
      <c r="F177" s="17"/>
      <c r="G177" s="103">
        <f>G178</f>
        <v>0</v>
      </c>
      <c r="H177" s="111"/>
      <c r="I177" s="111"/>
      <c r="J177" s="103">
        <f>J178</f>
        <v>412.2</v>
      </c>
      <c r="K177" s="103">
        <f>K178</f>
        <v>412.2</v>
      </c>
    </row>
    <row r="178" spans="1:11" ht="18.75">
      <c r="A178" s="10" t="s">
        <v>188</v>
      </c>
      <c r="B178" s="13"/>
      <c r="C178" s="17" t="s">
        <v>282</v>
      </c>
      <c r="D178" s="17" t="s">
        <v>272</v>
      </c>
      <c r="E178" s="31" t="s">
        <v>151</v>
      </c>
      <c r="F178" s="17" t="s">
        <v>152</v>
      </c>
      <c r="G178" s="103">
        <v>0</v>
      </c>
      <c r="H178" s="110">
        <v>72.7</v>
      </c>
      <c r="I178" s="111">
        <v>0</v>
      </c>
      <c r="J178" s="104">
        <v>412.2</v>
      </c>
      <c r="K178" s="103">
        <v>412.2</v>
      </c>
    </row>
    <row r="179" spans="1:11" ht="0.75" customHeight="1">
      <c r="A179" s="10" t="s">
        <v>182</v>
      </c>
      <c r="B179" s="13"/>
      <c r="C179" s="17" t="s">
        <v>147</v>
      </c>
      <c r="D179" s="17" t="s">
        <v>183</v>
      </c>
      <c r="E179" s="31"/>
      <c r="F179" s="17"/>
      <c r="G179" s="103">
        <f>G180</f>
        <v>0</v>
      </c>
      <c r="H179" s="110"/>
      <c r="I179" s="111"/>
      <c r="J179" s="103">
        <f aca="true" t="shared" si="19" ref="J179:K181">J180</f>
        <v>0</v>
      </c>
      <c r="K179" s="103">
        <f t="shared" si="19"/>
        <v>0</v>
      </c>
    </row>
    <row r="180" spans="1:11" ht="37.5" hidden="1">
      <c r="A180" s="10" t="s">
        <v>186</v>
      </c>
      <c r="B180" s="13"/>
      <c r="C180" s="17" t="s">
        <v>147</v>
      </c>
      <c r="D180" s="17" t="s">
        <v>183</v>
      </c>
      <c r="E180" s="31" t="s">
        <v>185</v>
      </c>
      <c r="F180" s="17"/>
      <c r="G180" s="103">
        <f>G181</f>
        <v>0</v>
      </c>
      <c r="H180" s="110"/>
      <c r="I180" s="111"/>
      <c r="J180" s="103">
        <f t="shared" si="19"/>
        <v>0</v>
      </c>
      <c r="K180" s="103">
        <f t="shared" si="19"/>
        <v>0</v>
      </c>
    </row>
    <row r="181" spans="1:11" ht="37.5" hidden="1">
      <c r="A181" s="10" t="s">
        <v>187</v>
      </c>
      <c r="B181" s="13"/>
      <c r="C181" s="17" t="s">
        <v>147</v>
      </c>
      <c r="D181" s="17" t="s">
        <v>183</v>
      </c>
      <c r="E181" s="31" t="s">
        <v>184</v>
      </c>
      <c r="F181" s="17"/>
      <c r="G181" s="103">
        <f>G182</f>
        <v>0</v>
      </c>
      <c r="H181" s="110"/>
      <c r="I181" s="111"/>
      <c r="J181" s="103">
        <f t="shared" si="19"/>
        <v>0</v>
      </c>
      <c r="K181" s="103">
        <f t="shared" si="19"/>
        <v>0</v>
      </c>
    </row>
    <row r="182" spans="1:11" ht="37.5" hidden="1">
      <c r="A182" s="10" t="s">
        <v>188</v>
      </c>
      <c r="B182" s="13"/>
      <c r="C182" s="17" t="s">
        <v>147</v>
      </c>
      <c r="D182" s="17" t="s">
        <v>183</v>
      </c>
      <c r="E182" s="31" t="s">
        <v>184</v>
      </c>
      <c r="F182" s="17" t="s">
        <v>152</v>
      </c>
      <c r="G182" s="103">
        <v>0</v>
      </c>
      <c r="H182" s="110"/>
      <c r="I182" s="111"/>
      <c r="J182" s="103">
        <v>0</v>
      </c>
      <c r="K182" s="103">
        <v>0</v>
      </c>
    </row>
    <row r="183" spans="1:11" ht="37.5" hidden="1">
      <c r="A183" s="10" t="s">
        <v>131</v>
      </c>
      <c r="B183" s="13"/>
      <c r="C183" s="17" t="s">
        <v>154</v>
      </c>
      <c r="D183" s="17"/>
      <c r="E183" s="79"/>
      <c r="F183" s="26"/>
      <c r="G183" s="103">
        <f>SUM(G184)</f>
        <v>0</v>
      </c>
      <c r="H183" s="110">
        <f>SUM(H184)</f>
        <v>14.4</v>
      </c>
      <c r="I183" s="110">
        <f>SUM(I184)</f>
        <v>0</v>
      </c>
      <c r="J183" s="103">
        <f>SUM(J184)</f>
        <v>80.4</v>
      </c>
      <c r="K183" s="103">
        <f>SUM(K184)</f>
        <v>80.4</v>
      </c>
    </row>
    <row r="184" spans="1:11" ht="18.75">
      <c r="A184" s="12" t="s">
        <v>131</v>
      </c>
      <c r="B184" s="13"/>
      <c r="C184" s="56" t="s">
        <v>276</v>
      </c>
      <c r="D184" s="56" t="s">
        <v>273</v>
      </c>
      <c r="E184" s="31"/>
      <c r="F184" s="17"/>
      <c r="G184" s="103">
        <f>SUM(G189)+G185</f>
        <v>0</v>
      </c>
      <c r="H184" s="110">
        <f>SUM(H189)</f>
        <v>14.4</v>
      </c>
      <c r="I184" s="110">
        <f>SUM(I189)</f>
        <v>0</v>
      </c>
      <c r="J184" s="103">
        <f>SUM(J189)+J185</f>
        <v>80.4</v>
      </c>
      <c r="K184" s="106">
        <f>SUM(K189)+K185</f>
        <v>80.4</v>
      </c>
    </row>
    <row r="185" spans="1:11" ht="18.75">
      <c r="A185" s="10" t="s">
        <v>288</v>
      </c>
      <c r="B185" s="13"/>
      <c r="C185" s="17" t="s">
        <v>276</v>
      </c>
      <c r="D185" s="17" t="s">
        <v>272</v>
      </c>
      <c r="E185" s="31"/>
      <c r="F185" s="17"/>
      <c r="G185" s="103">
        <f>G186</f>
        <v>0</v>
      </c>
      <c r="H185" s="110"/>
      <c r="I185" s="110"/>
      <c r="J185" s="103">
        <f>J186</f>
        <v>47</v>
      </c>
      <c r="K185" s="103">
        <f>K186</f>
        <v>47</v>
      </c>
    </row>
    <row r="186" spans="1:11" ht="93.75">
      <c r="A186" s="10" t="s">
        <v>293</v>
      </c>
      <c r="B186" s="13"/>
      <c r="C186" s="17" t="s">
        <v>276</v>
      </c>
      <c r="D186" s="17" t="s">
        <v>272</v>
      </c>
      <c r="E186" s="31" t="s">
        <v>290</v>
      </c>
      <c r="F186" s="17"/>
      <c r="G186" s="103">
        <f>G187</f>
        <v>0</v>
      </c>
      <c r="H186" s="110"/>
      <c r="I186" s="110"/>
      <c r="J186" s="103">
        <f>J187</f>
        <v>47</v>
      </c>
      <c r="K186" s="103">
        <f>K187</f>
        <v>47</v>
      </c>
    </row>
    <row r="187" spans="1:11" ht="37.5">
      <c r="A187" s="10" t="s">
        <v>42</v>
      </c>
      <c r="B187" s="13"/>
      <c r="C187" s="17" t="s">
        <v>276</v>
      </c>
      <c r="D187" s="17" t="s">
        <v>272</v>
      </c>
      <c r="E187" s="31" t="s">
        <v>290</v>
      </c>
      <c r="F187" s="17" t="s">
        <v>43</v>
      </c>
      <c r="G187" s="103">
        <v>0</v>
      </c>
      <c r="H187" s="110"/>
      <c r="I187" s="110"/>
      <c r="J187" s="103">
        <v>47</v>
      </c>
      <c r="K187" s="103">
        <f>G187+J187</f>
        <v>47</v>
      </c>
    </row>
    <row r="188" spans="1:11" ht="37.5">
      <c r="A188" s="10" t="s">
        <v>218</v>
      </c>
      <c r="B188" s="13"/>
      <c r="C188" s="17" t="s">
        <v>276</v>
      </c>
      <c r="D188" s="17" t="s">
        <v>280</v>
      </c>
      <c r="E188" s="31"/>
      <c r="F188" s="17"/>
      <c r="G188" s="103">
        <f>G189</f>
        <v>0</v>
      </c>
      <c r="H188" s="110"/>
      <c r="I188" s="110"/>
      <c r="J188" s="103">
        <f>J189</f>
        <v>33.4</v>
      </c>
      <c r="K188" s="103">
        <f>K189</f>
        <v>33.4</v>
      </c>
    </row>
    <row r="189" spans="1:11" ht="37.5">
      <c r="A189" s="10" t="s">
        <v>132</v>
      </c>
      <c r="B189" s="13"/>
      <c r="C189" s="17" t="s">
        <v>276</v>
      </c>
      <c r="D189" s="17" t="s">
        <v>280</v>
      </c>
      <c r="E189" s="31" t="s">
        <v>133</v>
      </c>
      <c r="F189" s="17"/>
      <c r="G189" s="103">
        <f aca="true" t="shared" si="20" ref="G189:K190">SUM(G190)</f>
        <v>0</v>
      </c>
      <c r="H189" s="110">
        <f t="shared" si="20"/>
        <v>14.4</v>
      </c>
      <c r="I189" s="110">
        <f t="shared" si="20"/>
        <v>0</v>
      </c>
      <c r="J189" s="103">
        <f t="shared" si="20"/>
        <v>33.4</v>
      </c>
      <c r="K189" s="103">
        <f t="shared" si="20"/>
        <v>33.4</v>
      </c>
    </row>
    <row r="190" spans="1:11" ht="37.5">
      <c r="A190" s="10" t="s">
        <v>134</v>
      </c>
      <c r="B190" s="13"/>
      <c r="C190" s="17" t="s">
        <v>276</v>
      </c>
      <c r="D190" s="17" t="s">
        <v>280</v>
      </c>
      <c r="E190" s="31" t="s">
        <v>135</v>
      </c>
      <c r="F190" s="17"/>
      <c r="G190" s="103">
        <f t="shared" si="20"/>
        <v>0</v>
      </c>
      <c r="H190" s="110">
        <f t="shared" si="20"/>
        <v>14.4</v>
      </c>
      <c r="I190" s="110">
        <f t="shared" si="20"/>
        <v>0</v>
      </c>
      <c r="J190" s="103">
        <f t="shared" si="20"/>
        <v>33.4</v>
      </c>
      <c r="K190" s="103">
        <f t="shared" si="20"/>
        <v>33.4</v>
      </c>
    </row>
    <row r="191" spans="1:11" ht="37.5">
      <c r="A191" s="10" t="s">
        <v>42</v>
      </c>
      <c r="B191" s="13"/>
      <c r="C191" s="17" t="s">
        <v>276</v>
      </c>
      <c r="D191" s="17" t="s">
        <v>280</v>
      </c>
      <c r="E191" s="31" t="s">
        <v>135</v>
      </c>
      <c r="F191" s="31" t="s">
        <v>43</v>
      </c>
      <c r="G191" s="103">
        <v>0</v>
      </c>
      <c r="H191" s="110">
        <v>14.4</v>
      </c>
      <c r="I191" s="111">
        <v>0</v>
      </c>
      <c r="J191" s="103">
        <v>33.4</v>
      </c>
      <c r="K191" s="103">
        <v>33.4</v>
      </c>
    </row>
    <row r="192" spans="1:9" ht="0.75" customHeight="1">
      <c r="A192" s="18" t="s">
        <v>136</v>
      </c>
      <c r="B192" s="13"/>
      <c r="C192" s="27">
        <v>1400</v>
      </c>
      <c r="D192" s="27"/>
      <c r="E192" s="10"/>
      <c r="F192" s="10"/>
      <c r="G192" s="11">
        <f aca="true" t="shared" si="21" ref="G192:I195">SUM(G193)</f>
        <v>0</v>
      </c>
      <c r="H192" s="21">
        <f t="shared" si="21"/>
        <v>222</v>
      </c>
      <c r="I192" s="11">
        <f t="shared" si="21"/>
        <v>0</v>
      </c>
    </row>
    <row r="193" spans="1:9" ht="37.5" hidden="1">
      <c r="A193" s="16" t="s">
        <v>137</v>
      </c>
      <c r="B193" s="13"/>
      <c r="C193" s="19">
        <v>1400</v>
      </c>
      <c r="D193" s="19">
        <v>1403</v>
      </c>
      <c r="E193" s="2"/>
      <c r="F193" s="2"/>
      <c r="G193" s="20">
        <f t="shared" si="21"/>
        <v>0</v>
      </c>
      <c r="H193" s="28">
        <f t="shared" si="21"/>
        <v>222</v>
      </c>
      <c r="I193" s="20">
        <f t="shared" si="21"/>
        <v>0</v>
      </c>
    </row>
    <row r="194" spans="1:9" ht="18.75" hidden="1">
      <c r="A194" s="2" t="s">
        <v>136</v>
      </c>
      <c r="B194" s="13"/>
      <c r="C194" s="19">
        <v>1400</v>
      </c>
      <c r="D194" s="19">
        <v>1403</v>
      </c>
      <c r="E194" s="2">
        <v>5210000</v>
      </c>
      <c r="F194" s="2"/>
      <c r="G194" s="20">
        <f t="shared" si="21"/>
        <v>0</v>
      </c>
      <c r="H194" s="28">
        <f t="shared" si="21"/>
        <v>222</v>
      </c>
      <c r="I194" s="20">
        <f t="shared" si="21"/>
        <v>0</v>
      </c>
    </row>
    <row r="195" spans="1:9" ht="148.5" customHeight="1" hidden="1">
      <c r="A195" s="4" t="s">
        <v>138</v>
      </c>
      <c r="B195" s="13"/>
      <c r="C195" s="19">
        <v>1400</v>
      </c>
      <c r="D195" s="19">
        <v>1403</v>
      </c>
      <c r="E195" s="2">
        <v>5210600</v>
      </c>
      <c r="F195" s="2"/>
      <c r="G195" s="20">
        <f>SUM(G196)</f>
        <v>0</v>
      </c>
      <c r="H195" s="28">
        <f>SUM(H196)</f>
        <v>222</v>
      </c>
      <c r="I195" s="20">
        <f t="shared" si="21"/>
        <v>0</v>
      </c>
    </row>
    <row r="196" spans="1:9" ht="18.75" hidden="1">
      <c r="A196" s="18" t="s">
        <v>139</v>
      </c>
      <c r="B196" s="13"/>
      <c r="C196" s="19">
        <v>1400</v>
      </c>
      <c r="D196" s="19">
        <v>1403</v>
      </c>
      <c r="E196" s="2">
        <v>5210600</v>
      </c>
      <c r="F196" s="29" t="s">
        <v>140</v>
      </c>
      <c r="G196" s="20">
        <v>0</v>
      </c>
      <c r="H196" s="28">
        <v>222</v>
      </c>
      <c r="I196" s="3">
        <v>0</v>
      </c>
    </row>
  </sheetData>
  <sheetProtection/>
  <mergeCells count="4">
    <mergeCell ref="A9:K9"/>
    <mergeCell ref="A7:K7"/>
    <mergeCell ref="A8:K8"/>
    <mergeCell ref="G4:K4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scale="68" r:id="rId1"/>
  <rowBreaks count="3" manualBreakCount="3">
    <brk id="38" max="10" man="1"/>
    <brk id="82" max="10" man="1"/>
    <brk id="19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15"/>
  <sheetViews>
    <sheetView tabSelected="1" view="pageBreakPreview" zoomScaleSheetLayoutView="100" zoomScalePageLayoutView="0" workbookViewId="0" topLeftCell="B1">
      <selection activeCell="E5" sqref="E5"/>
    </sheetView>
  </sheetViews>
  <sheetFormatPr defaultColWidth="9.00390625" defaultRowHeight="12.75"/>
  <cols>
    <col min="1" max="1" width="9.125" style="62" hidden="1" customWidth="1"/>
    <col min="2" max="2" width="19.625" style="62" customWidth="1"/>
    <col min="3" max="3" width="38.875" style="62" customWidth="1"/>
    <col min="4" max="4" width="9.125" style="62" customWidth="1"/>
    <col min="5" max="5" width="11.75390625" style="62" customWidth="1"/>
    <col min="6" max="6" width="4.375" style="62" customWidth="1"/>
    <col min="7" max="16384" width="9.125" style="62" customWidth="1"/>
  </cols>
  <sheetData>
    <row r="1" spans="3:5" ht="18.75">
      <c r="C1" s="41"/>
      <c r="D1" s="41"/>
      <c r="E1" s="39" t="s">
        <v>257</v>
      </c>
    </row>
    <row r="2" spans="3:5" ht="18.75">
      <c r="C2" s="41"/>
      <c r="D2" s="41"/>
      <c r="E2" s="41" t="s">
        <v>22</v>
      </c>
    </row>
    <row r="3" spans="3:5" ht="18.75">
      <c r="C3" s="41"/>
      <c r="D3" s="41"/>
      <c r="E3" s="41" t="s">
        <v>229</v>
      </c>
    </row>
    <row r="4" spans="3:5" ht="18.75">
      <c r="C4" s="133" t="s">
        <v>323</v>
      </c>
      <c r="D4" s="134"/>
      <c r="E4" s="134"/>
    </row>
    <row r="5" spans="3:5" ht="18.75">
      <c r="C5" s="41"/>
      <c r="D5" s="41"/>
      <c r="E5" s="41"/>
    </row>
    <row r="6" ht="18.75">
      <c r="C6" s="41"/>
    </row>
    <row r="7" ht="18.75">
      <c r="C7" s="41"/>
    </row>
    <row r="8" ht="18.75">
      <c r="C8" s="63" t="s">
        <v>235</v>
      </c>
    </row>
    <row r="9" ht="18.75">
      <c r="C9" s="63" t="s">
        <v>236</v>
      </c>
    </row>
    <row r="10" ht="18.75">
      <c r="C10" s="69" t="s">
        <v>265</v>
      </c>
    </row>
    <row r="11" ht="18.75">
      <c r="C11" s="63"/>
    </row>
    <row r="12" ht="18.75">
      <c r="C12" s="63"/>
    </row>
    <row r="13" spans="2:5" ht="18.75">
      <c r="B13" s="30" t="s">
        <v>143</v>
      </c>
      <c r="C13" s="129" t="s">
        <v>27</v>
      </c>
      <c r="D13" s="129"/>
      <c r="E13" s="129"/>
    </row>
    <row r="14" spans="2:5" ht="18.75">
      <c r="B14" s="30">
        <v>1</v>
      </c>
      <c r="C14" s="129">
        <v>2</v>
      </c>
      <c r="D14" s="129"/>
      <c r="E14" s="129"/>
    </row>
    <row r="15" spans="2:5" ht="55.5" customHeight="1">
      <c r="B15" s="64">
        <v>912</v>
      </c>
      <c r="C15" s="130" t="s">
        <v>237</v>
      </c>
      <c r="D15" s="131"/>
      <c r="E15" s="132"/>
    </row>
  </sheetData>
  <sheetProtection/>
  <mergeCells count="4">
    <mergeCell ref="C13:E13"/>
    <mergeCell ref="C14:E14"/>
    <mergeCell ref="C15:E15"/>
    <mergeCell ref="C4:E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admin</cp:lastModifiedBy>
  <cp:lastPrinted>2013-12-11T14:39:25Z</cp:lastPrinted>
  <dcterms:created xsi:type="dcterms:W3CDTF">2010-11-02T06:17:02Z</dcterms:created>
  <dcterms:modified xsi:type="dcterms:W3CDTF">2013-12-11T14:39:28Z</dcterms:modified>
  <cp:category/>
  <cp:version/>
  <cp:contentType/>
  <cp:contentStatus/>
</cp:coreProperties>
</file>