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95" yWindow="-60" windowWidth="13275" windowHeight="7005" tabRatio="440"/>
  </bookViews>
  <sheets>
    <sheet name="6" sheetId="13" r:id="rId1"/>
  </sheets>
  <definedNames>
    <definedName name="_xlnm._FilterDatabase" localSheetId="0" hidden="1">'6'!$A$11:$J$164</definedName>
    <definedName name="_xlnm.Print_Titles" localSheetId="0">'6'!$9:$10</definedName>
    <definedName name="_xlnm.Print_Area" localSheetId="0">'6'!$A$1:$I$298</definedName>
  </definedNames>
  <calcPr calcId="124519"/>
</workbook>
</file>

<file path=xl/calcChain.xml><?xml version="1.0" encoding="utf-8"?>
<calcChain xmlns="http://schemas.openxmlformats.org/spreadsheetml/2006/main">
  <c r="I236" i="13"/>
  <c r="I237"/>
  <c r="I193"/>
  <c r="I195"/>
  <c r="I206"/>
  <c r="I198"/>
  <c r="I186"/>
  <c r="I164"/>
  <c r="I183"/>
  <c r="I93"/>
  <c r="I142"/>
  <c r="I111"/>
  <c r="I34"/>
  <c r="I211"/>
  <c r="I212"/>
  <c r="I213"/>
  <c r="I214"/>
  <c r="I191"/>
  <c r="I190" s="1"/>
  <c r="I189" s="1"/>
  <c r="I188" s="1"/>
  <c r="I209"/>
  <c r="I199"/>
  <c r="I37"/>
  <c r="I196" l="1"/>
  <c r="I263"/>
  <c r="I118"/>
  <c r="I117" s="1"/>
  <c r="I116" s="1"/>
  <c r="I81"/>
  <c r="I83"/>
  <c r="I74"/>
  <c r="I73" s="1"/>
  <c r="I76"/>
  <c r="I231"/>
  <c r="I230" s="1"/>
  <c r="I229" s="1"/>
  <c r="I228" s="1"/>
  <c r="I227" s="1"/>
  <c r="I226" s="1"/>
  <c r="I225" s="1"/>
  <c r="I261"/>
  <c r="I260"/>
  <c r="I259" s="1"/>
  <c r="I258" s="1"/>
  <c r="G262"/>
  <c r="G261" s="1"/>
  <c r="I254"/>
  <c r="I163"/>
  <c r="I161"/>
  <c r="I158"/>
  <c r="I156"/>
  <c r="I153"/>
  <c r="I151"/>
  <c r="I148"/>
  <c r="I146"/>
  <c r="G163"/>
  <c r="G161"/>
  <c r="G160" s="1"/>
  <c r="G158"/>
  <c r="G156"/>
  <c r="G153"/>
  <c r="G151"/>
  <c r="G148"/>
  <c r="G146"/>
  <c r="I141"/>
  <c r="I139"/>
  <c r="G139"/>
  <c r="G141"/>
  <c r="I132"/>
  <c r="I130"/>
  <c r="I126"/>
  <c r="I124"/>
  <c r="I25"/>
  <c r="I115"/>
  <c r="I205"/>
  <c r="I207"/>
  <c r="I36"/>
  <c r="I35" s="1"/>
  <c r="I256"/>
  <c r="I245"/>
  <c r="I24"/>
  <c r="I23" s="1"/>
  <c r="I89"/>
  <c r="I182"/>
  <c r="I181" s="1"/>
  <c r="I110"/>
  <c r="I109" s="1"/>
  <c r="I108" s="1"/>
  <c r="I239"/>
  <c r="I235" s="1"/>
  <c r="I234" s="1"/>
  <c r="I233" s="1"/>
  <c r="I232" s="1"/>
  <c r="I242"/>
  <c r="I177"/>
  <c r="I176" s="1"/>
  <c r="I168"/>
  <c r="I114"/>
  <c r="I113" s="1"/>
  <c r="I112" s="1"/>
  <c r="I98"/>
  <c r="I97" s="1"/>
  <c r="I96" s="1"/>
  <c r="I95" s="1"/>
  <c r="I94" s="1"/>
  <c r="I63"/>
  <c r="I62" s="1"/>
  <c r="I92"/>
  <c r="I91" s="1"/>
  <c r="I90" s="1"/>
  <c r="I88"/>
  <c r="I87" s="1"/>
  <c r="I86" s="1"/>
  <c r="I80"/>
  <c r="I53"/>
  <c r="I52" s="1"/>
  <c r="I50" s="1"/>
  <c r="I51" s="1"/>
  <c r="I14"/>
  <c r="J264"/>
  <c r="I194" l="1"/>
  <c r="I175"/>
  <c r="I174" s="1"/>
  <c r="I138"/>
  <c r="I137" s="1"/>
  <c r="I136" s="1"/>
  <c r="I135" s="1"/>
  <c r="G150"/>
  <c r="G155"/>
  <c r="I103"/>
  <c r="I102" s="1"/>
  <c r="I101" s="1"/>
  <c r="I100" s="1"/>
  <c r="I72"/>
  <c r="I71" s="1"/>
  <c r="I79"/>
  <c r="I78" s="1"/>
  <c r="G260"/>
  <c r="I253"/>
  <c r="I252" s="1"/>
  <c r="I251" s="1"/>
  <c r="I250" s="1"/>
  <c r="I241" s="1"/>
  <c r="I160"/>
  <c r="I85"/>
  <c r="I68" s="1"/>
  <c r="I61" s="1"/>
  <c r="I31"/>
  <c r="I30" s="1"/>
  <c r="I29" s="1"/>
  <c r="I123"/>
  <c r="I129"/>
  <c r="G138"/>
  <c r="G137" s="1"/>
  <c r="G134" s="1"/>
  <c r="I145"/>
  <c r="I150"/>
  <c r="I155"/>
  <c r="I33"/>
  <c r="I32" s="1"/>
  <c r="G145"/>
  <c r="I20"/>
  <c r="I22"/>
  <c r="I21" s="1"/>
  <c r="I12" l="1"/>
  <c r="J241" s="1"/>
  <c r="I167"/>
  <c r="K193"/>
  <c r="I144"/>
  <c r="I143" s="1"/>
  <c r="I122"/>
  <c r="I121" s="1"/>
  <c r="I120" s="1"/>
  <c r="I128"/>
  <c r="I134"/>
  <c r="I13"/>
  <c r="I11" l="1"/>
</calcChain>
</file>

<file path=xl/sharedStrings.xml><?xml version="1.0" encoding="utf-8"?>
<sst xmlns="http://schemas.openxmlformats.org/spreadsheetml/2006/main" count="1082" uniqueCount="277">
  <si>
    <t>(тысяч рублей)</t>
  </si>
  <si>
    <t>Наименование</t>
  </si>
  <si>
    <t>ЦСР</t>
  </si>
  <si>
    <t>Рз</t>
  </si>
  <si>
    <t>ПР</t>
  </si>
  <si>
    <t>ВР</t>
  </si>
  <si>
    <t>Сумма</t>
  </si>
  <si>
    <t>Жилищно-коммунальное хозяйство</t>
  </si>
  <si>
    <t>Коммунальное хозяйство</t>
  </si>
  <si>
    <t>Физическая культура и спорт</t>
  </si>
  <si>
    <t>Физкультурно-оздоровительная работа и спортивные мероприятия</t>
  </si>
  <si>
    <t>Культура</t>
  </si>
  <si>
    <t>Национальная оборона</t>
  </si>
  <si>
    <t>Культура, кинематография, средства массовой информации</t>
  </si>
  <si>
    <t/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</si>
  <si>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</si>
  <si>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</si>
  <si>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</si>
  <si>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Мобилизационная  и вневойсковая подготовка</t>
  </si>
  <si>
    <t>Национальная  экономика</t>
  </si>
  <si>
    <t>Жилищное хозяйство</t>
  </si>
  <si>
    <t>Благоустройство</t>
  </si>
  <si>
    <t>Другие общегосударственные вопосы</t>
  </si>
  <si>
    <t>Пенсионное обеспечение</t>
  </si>
  <si>
    <t>Администрация МО "Усть-Лужское сельское поселение"</t>
  </si>
  <si>
    <t>Социальная политика</t>
  </si>
  <si>
    <t>Доплаты к пенсиям, дополнительное пенсионное обеспечение</t>
  </si>
  <si>
    <t>Другие вопросы в области физической культуры и спорта</t>
  </si>
  <si>
    <t>Предупреждение и ликвидация последствий чрезвычайных ситуаций природного и техногенного характера, гражданская оборона</t>
  </si>
  <si>
    <t>Осуществление первичного воинского учета на территориях, где отсутствуют военные комиссариаты</t>
  </si>
  <si>
    <t>Другие вопросы в области национальной экономики</t>
  </si>
  <si>
    <t>01</t>
  </si>
  <si>
    <t>00</t>
  </si>
  <si>
    <t>03</t>
  </si>
  <si>
    <t>04</t>
  </si>
  <si>
    <t>11</t>
  </si>
  <si>
    <t>13</t>
  </si>
  <si>
    <t>02</t>
  </si>
  <si>
    <t>09</t>
  </si>
  <si>
    <t>12</t>
  </si>
  <si>
    <t>05</t>
  </si>
  <si>
    <t>08</t>
  </si>
  <si>
    <t>10</t>
  </si>
  <si>
    <t>ГРБС</t>
  </si>
  <si>
    <t>Техническая инвентаризация и паспортизация объектов муниципальной собственности</t>
  </si>
  <si>
    <t>Формирование земельных участков (кадастровая съёмка)</t>
  </si>
  <si>
    <t>Функционирование законодательных (представительных)  органов государственной власти и представительных органов муниципальных образований</t>
  </si>
  <si>
    <t>Обеспечение деятельности аппаратов органов местного самоуправления</t>
  </si>
  <si>
    <t>Иные межбюджетные трансферты на осуществление полномочий по внешнему муниципальному финансовому контролю</t>
  </si>
  <si>
    <t>Иные межбюджетные трансферты</t>
  </si>
  <si>
    <t>540</t>
  </si>
  <si>
    <t>Обеспечение деятельности главы администрации</t>
  </si>
  <si>
    <t>Обеспечение дятельности аппаратов органов местного самоуправления</t>
  </si>
  <si>
    <t>Расходы на выплаты по оплате труда органов местного самоуправления</t>
  </si>
  <si>
    <t>Расходы на обеспечение функций органов местного самоуправления</t>
  </si>
  <si>
    <t>Непрограммные расходы органов местного самоуправления</t>
  </si>
  <si>
    <t xml:space="preserve">Осуществление отдельных государственных полномочий Ленинградской области в сфере административных правоотношений </t>
  </si>
  <si>
    <t xml:space="preserve">Резервный фонд  администрации </t>
  </si>
  <si>
    <t>Резервные средства</t>
  </si>
  <si>
    <t>870</t>
  </si>
  <si>
    <t>Реализация непрограммных направлений расходов органов местного самоуправления (содержание имущества казны)</t>
  </si>
  <si>
    <t>Материальное поощрение старост</t>
  </si>
  <si>
    <t>Ежегодный членский взнос в Ассоциацию "Совет муниципальных образований Ленинградской области"</t>
  </si>
  <si>
    <t>Информационное обеспечение деятельности органов местного самоуправления</t>
  </si>
  <si>
    <t>Мероприятия по приёму делегаций, официальных встреч и приёмов</t>
  </si>
  <si>
    <t>Формирование архивов</t>
  </si>
  <si>
    <t>Дорожное хозяйство (дорожные фонды)</t>
  </si>
  <si>
    <t>Разработка генерального плана поселения</t>
  </si>
  <si>
    <t>Ведение паспортно-регистрационного учёта граждан</t>
  </si>
  <si>
    <t>Обеспечение содержания уличного освещения</t>
  </si>
  <si>
    <t>Содержание мест захоронения</t>
  </si>
  <si>
    <t>Прочие мероприятия по благоустройству поселения</t>
  </si>
  <si>
    <t>Уборка несанкционированных свалок</t>
  </si>
  <si>
    <t>Обеспечение деятельности дома культуры</t>
  </si>
  <si>
    <t>Обеспечение деятельности библиотеки</t>
  </si>
  <si>
    <t>Мероприятия в сфере культуры</t>
  </si>
  <si>
    <t>Иные пенсии, социальные доплаты к пенсиям</t>
  </si>
  <si>
    <t>312</t>
  </si>
  <si>
    <t>Обеспечение дятельности органов местного самоуправления</t>
  </si>
  <si>
    <t>Расходы на выплаты по оплате труда для обеспечения деятельности органов местного самоуправления</t>
  </si>
  <si>
    <t xml:space="preserve">Непрограммные расходы </t>
  </si>
  <si>
    <t>Уплата прочих налогов, сборов и иных платежей</t>
  </si>
  <si>
    <t>Мероприятия по оценке и оформление объектов недвижимости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</si>
  <si>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</si>
  <si>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</si>
  <si>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 ) органов</t>
  </si>
  <si>
    <t>86 4 00 00000</t>
  </si>
  <si>
    <t>86 4 01 00120</t>
  </si>
  <si>
    <t>86 4 01 02830</t>
  </si>
  <si>
    <t>86 0 00 00000</t>
  </si>
  <si>
    <t>86 3 01 00100</t>
  </si>
  <si>
    <t>86 3 01 00120</t>
  </si>
  <si>
    <t>86 3 00 00000</t>
  </si>
  <si>
    <t>86 4 01 00100</t>
  </si>
  <si>
    <t>87 0 00 00000</t>
  </si>
  <si>
    <t>87 9 00 00000</t>
  </si>
  <si>
    <t>87 9 01 80020</t>
  </si>
  <si>
    <t>87 9 01 00090</t>
  </si>
  <si>
    <t>87 9 01 80030</t>
  </si>
  <si>
    <t>87 9 01 80040</t>
  </si>
  <si>
    <t>87 9 01 80050</t>
  </si>
  <si>
    <t>87 9 01 80060</t>
  </si>
  <si>
    <t>87 9 01 80070</t>
  </si>
  <si>
    <t>87 9 01 80080</t>
  </si>
  <si>
    <t>87 9 01 80390</t>
  </si>
  <si>
    <t>87 9 01 80300</t>
  </si>
  <si>
    <t>87 9 01 71340</t>
  </si>
  <si>
    <t>Иные межбюджетные трансферты на исполнение полномочий по осуществлению муниципального жилищного контроля на территириях поселения</t>
  </si>
  <si>
    <t xml:space="preserve">Иные межбюджетные трансферты </t>
  </si>
  <si>
    <t>87 9 01 02840</t>
  </si>
  <si>
    <t>87 9 01 02850</t>
  </si>
  <si>
    <t>Иные межбюджетные трансферты на исполнение полномочий для осуществления передаваемых полномочий по решению вопросов местного значения, связанных с исполнением частичных функций по .51 ЖК РФ</t>
  </si>
  <si>
    <t>87 9 01 51180</t>
  </si>
  <si>
    <t>Муниципальная программа МО "Усть-Лужское сельское поселение" "Защита населения и территории от ЧС, обеспечение пожарной безопасности и безопасности людей на водных объетах"</t>
  </si>
  <si>
    <t>44 0 00 00000</t>
  </si>
  <si>
    <t>44 1 00 00000</t>
  </si>
  <si>
    <t>44 1 01 00000</t>
  </si>
  <si>
    <t>87 9 01 00000</t>
  </si>
  <si>
    <t>87 9 01 80310</t>
  </si>
  <si>
    <t>Взносы в фонд капитального ремонта</t>
  </si>
  <si>
    <t>Муниципальная программа МО "Усть-Лужское сельское поселение"  «Развитие автомобильных дорог в МО "Усть-Лужское сельское поселение"</t>
  </si>
  <si>
    <t>Подпрограмма "Содержание автомобильных дорог общего пользования"</t>
  </si>
  <si>
    <t>Подпрограмма "Поддержание существующей сети автомобильных дорог общего пользования"</t>
  </si>
  <si>
    <t>Основные мероприятия: содержанию дорог(уборка снега)</t>
  </si>
  <si>
    <t>Основные мероприятия: ремонт автомобильных дорог общего пользования местного значения и дворовых территорий многоквартирных домов, проездов к дворовым территориям многоквартирных домов населённого пункта</t>
  </si>
  <si>
    <t>Основные мероприятия: обеспечение деятельности дома культуры</t>
  </si>
  <si>
    <t>45 0 00  00000</t>
  </si>
  <si>
    <t>45 1 00  00000</t>
  </si>
  <si>
    <t>45 1 01  00000</t>
  </si>
  <si>
    <t>45 1 01  80210</t>
  </si>
  <si>
    <t>Муниципальная программа "Развитие культуры и спорта на территории МО "Усть-Лужское сельское поселение"</t>
  </si>
  <si>
    <t>45 2 00  00000</t>
  </si>
  <si>
    <t>Основные мероприятия: обеспечение деятельности библиотеки</t>
  </si>
  <si>
    <t>45 2 01  00000</t>
  </si>
  <si>
    <t>45 2 01  80230</t>
  </si>
  <si>
    <t xml:space="preserve">Другие вопросы в области культуры. Кинематографии, средства массовой информации </t>
  </si>
  <si>
    <t>45 3 00  00000</t>
  </si>
  <si>
    <t>45 3 01  00000</t>
  </si>
  <si>
    <t>45 3 01  80240</t>
  </si>
  <si>
    <t>Основные мероприятия: мероприятия в сфере культуры</t>
  </si>
  <si>
    <t>Подпрограмма  "Развитие физической культуры и спорта на территории Усть-Лжскго селького поселения" муниципальной программы "Развитие культуры и спорта на территории МО "Усть-Лужское сельское поселение"</t>
  </si>
  <si>
    <t>45 4 00  00000</t>
  </si>
  <si>
    <t>45 4 01  00000</t>
  </si>
  <si>
    <t>45 4 01  80370</t>
  </si>
  <si>
    <t>Основные мероприятия: Физкультурно-оздоровительная работа и спортивные мероприятия</t>
  </si>
  <si>
    <t>87 9 01 00410</t>
  </si>
  <si>
    <t>45 5 00  00000</t>
  </si>
  <si>
    <t>45 5 01  00000</t>
  </si>
  <si>
    <t>45 5 01  80240</t>
  </si>
  <si>
    <t>Подпрограмма  "Молодежь  Усть-Лужскго сельского поселения" муниципальной программы "Развитие культуры и спорта на территории МО "Усть-Лужское сельское поселение"</t>
  </si>
  <si>
    <t>Социальное обеспечение населения</t>
  </si>
  <si>
    <t>321</t>
  </si>
  <si>
    <t>Пособия, компенсация и иные социальные выплаты гражданам, кроме публичных нормативных обязательств</t>
  </si>
  <si>
    <t>43 1 01 00000</t>
  </si>
  <si>
    <t>43 1 01 82130</t>
  </si>
  <si>
    <t>Муниципальная программа "Социальная поддержка граждан МО "Усть-Лужское сельское поселение"</t>
  </si>
  <si>
    <t>Основные мероприятия: оказание социальной помощи малоимущим гражданам МО "Усть-Лужсое сельское поселение"</t>
  </si>
  <si>
    <t>45 5 01 80200</t>
  </si>
  <si>
    <t>Основные мероприятия: мероприятия в сфере культуры: содействие занятости, трудоустройство подростков</t>
  </si>
  <si>
    <t>45 5 01  80200</t>
  </si>
  <si>
    <t>Осуществление полномочий Российской Федерации , в области содействия занятости населения,трудоустройство подростков</t>
  </si>
  <si>
    <t>Расходы на выплаты персоналу казенных учреждений</t>
  </si>
  <si>
    <t>44 1 01 80100</t>
  </si>
  <si>
    <t>47 000 00000</t>
  </si>
  <si>
    <t>47 1 00 00000</t>
  </si>
  <si>
    <t>47 1 01 00000</t>
  </si>
  <si>
    <t>47 1 01 80450</t>
  </si>
  <si>
    <t>47 2 00 00000</t>
  </si>
  <si>
    <t>47 2 01 00000</t>
  </si>
  <si>
    <t>47 2 01 80460</t>
  </si>
  <si>
    <t xml:space="preserve"> Муниципальная программа "Благоустройство территории МО"Усть-Лужское сельское поселение" Кингисеппского района ЛО на 2017-2019 годы"</t>
  </si>
  <si>
    <t>Основные мероприятия: Взносы на капитальный ремонт многоквартирных домов,находящихся в муниципальной собственности</t>
  </si>
  <si>
    <t>Основные мероприятия: ремонт водоснабжения и водоотведения</t>
  </si>
  <si>
    <t>Основные мероприятия: обеспечение содержания уличного освещения</t>
  </si>
  <si>
    <t>Основные мероприятия: содержание мест захоронения</t>
  </si>
  <si>
    <t>Основные мероприятия: мероприятия по благоустройству поселения</t>
  </si>
  <si>
    <t>Основные мероприятия: уборка несанкционированных свалок</t>
  </si>
  <si>
    <t>Основные мероприятия: охрана строящихся КОС</t>
  </si>
  <si>
    <t xml:space="preserve">Основные мероприятия:оснащение пункта эвакуации и учебно-консультационного пункта, приобретение знаков, средств индивидуальной защиты и аншлагов </t>
  </si>
  <si>
    <t>47 3 01 80450</t>
  </si>
  <si>
    <t>47 3 00 00000</t>
  </si>
  <si>
    <t>47 3 01 00000</t>
  </si>
  <si>
    <t>Основные мероприятия: разработка проекта организации дорожного движения на территории МО (Квартал Остров)"</t>
  </si>
  <si>
    <t>Подпрограмма «Повышение безопасности движения»</t>
  </si>
  <si>
    <t>Распределение бюджетных ассигнований по целевым статьям (муниципальным программам и непрограммным направлениям деятельности)группам и подгруппам видов расходов классификации расходов бюджета, по разделам и подразделам классификации расходов бюджета муниципального образования  "Усть-Лужское сельское поселение" на 2017год</t>
  </si>
  <si>
    <t>к решению Совета Депутатов</t>
  </si>
  <si>
    <t xml:space="preserve">МО "Усть-Лужское сельское </t>
  </si>
  <si>
    <t>поселение"</t>
  </si>
  <si>
    <t>Приложение 7</t>
  </si>
  <si>
    <t>49 0 00 00000</t>
  </si>
  <si>
    <t>49 1 00 00000</t>
  </si>
  <si>
    <t>49 1 07 00000</t>
  </si>
  <si>
    <t>49 1 05 80430</t>
  </si>
  <si>
    <t>49 1 02 00000</t>
  </si>
  <si>
    <t>49 1 02 80140</t>
  </si>
  <si>
    <t>49 1 06 00000</t>
  </si>
  <si>
    <t>49 1 01 00000</t>
  </si>
  <si>
    <t>49 1 01 80150</t>
  </si>
  <si>
    <t>49 1 03 00000</t>
  </si>
  <si>
    <t>49 1 03 80160</t>
  </si>
  <si>
    <t>49 1 04 00000</t>
  </si>
  <si>
    <t>49 1 04 80190</t>
  </si>
  <si>
    <t>49 1 07 80170</t>
  </si>
  <si>
    <t>Содержание и ремонт объектов коммунального хозяйства</t>
  </si>
  <si>
    <t>44 1 02 80100</t>
  </si>
  <si>
    <t>44 1 02 00000</t>
  </si>
  <si>
    <t>Подпрограмма "Защита населения и территории от ЧС, обеспечение пожарной безопасности и безопасности людей на водных объетах"</t>
  </si>
  <si>
    <t>Подпрограмма  "Сохранение и развитие культурно - досуговой деятельности в Усть-Лужском сельском Доме Культуры"</t>
  </si>
  <si>
    <t>Подпрограмма  "Сохранение и развитие библиотечно - информационной и  культурно - досуговой деятельности Усть-Лужской сельской библиотеки"</t>
  </si>
  <si>
    <t>49 1 05 00000</t>
  </si>
  <si>
    <t>Мероприятия в области ГО и ЧС</t>
  </si>
  <si>
    <t>Мероприятия по содержанию автомобильных дорог общего пользования местного значения и искусственных сооружений на них, механизированная уборка(средства дорожного фонда)</t>
  </si>
  <si>
    <t>Мероприятия по ремонту автомобильных дорог общего пользования и дворовых территорий многоквартирных домов, проездов к дворовым территориям многоквартирных домов населенного пункта (средства дорожного фонда)</t>
  </si>
  <si>
    <t>Обеспечение начисления платы за найм и доставка квитанций</t>
  </si>
  <si>
    <t>87 9 01 80090</t>
  </si>
  <si>
    <t xml:space="preserve"> Охрана строящихся КОС</t>
  </si>
  <si>
    <t>49 1 06 80470</t>
  </si>
  <si>
    <t>Мероприятия в сфере социальной политики</t>
  </si>
  <si>
    <t>Подпрограмма  "Поддержка в сфере культуры на территории Усть-Лужскго сельского поселения " муниципальной программы "Развитие культуры и спорта на территории МО "Усть-Лужское сельское поселение"</t>
  </si>
  <si>
    <t>Основные мероприятия: Обеспечение пожарной безопасности, опашка населенных пунктов; поддержка ДПД; оснащение пункта эвакуации; приобретение мотопомпы, средств индивидуальной защиты, знаков, аншлагов</t>
  </si>
  <si>
    <t>87 9 01 80350</t>
  </si>
  <si>
    <t>87 9 01 07010</t>
  </si>
  <si>
    <t>810</t>
  </si>
  <si>
    <t>Субсидии юридическим лицам на компенсацию выпадающих доходов по оказанию услуг бани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</si>
  <si>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</si>
  <si>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"Развитие частей территории пос. Усть-Луга, являющегося административным центром МО "Усть-Лужское сельское поселение"</t>
  </si>
  <si>
    <t>Основные мероприятия: приобретение и установка септика для многоквартирного жилого дома 48 в квартале Краколье пос.Усть-Луга</t>
  </si>
  <si>
    <t xml:space="preserve">Мероприятия на реализацию областного закона от 12 мая 2015 года № 42-оз. </t>
  </si>
  <si>
    <t xml:space="preserve">Софинансирование мероприятий на реализацию областного закона от 12 мая 2015 года № 42-оз. </t>
  </si>
  <si>
    <t>42 1 04 00000</t>
  </si>
  <si>
    <t>42 1 04 74390</t>
  </si>
  <si>
    <t>42 1 04 s4390</t>
  </si>
  <si>
    <t xml:space="preserve">Основные мероприятия: приобретение и установка детского игрового оборудования в кварталах Ленрыба, Судоверфь пос.Усть-Луга, обустройство мягкого резинового покрытия детской площадки в квартале Ленрыба. </t>
  </si>
  <si>
    <t>42 1 05 00000</t>
  </si>
  <si>
    <t>42 1 05 74390</t>
  </si>
  <si>
    <t>42 1 05 s4390</t>
  </si>
  <si>
    <t>42 1 05s4390</t>
  </si>
  <si>
    <t>Муниципальная программа «Развитие частей территории  муниципального образования «Усть-Лужское сельское поселение Кингисеппского муниципального района Ленинградской области на 2017 год». Подпрограмма «Развитие частей территории  населенных пунктов муниципального образования «Усть-Лужское сельское поселение Кингисеппского муниципального района Ленинградской области на 2017 год».</t>
  </si>
  <si>
    <t>48 1 00 00000</t>
  </si>
  <si>
    <t xml:space="preserve"> Основные мероприятия: ремонт внутрипоселковой дроги</t>
  </si>
  <si>
    <t>48 1 01 00000</t>
  </si>
  <si>
    <t xml:space="preserve">Мероприятия на реализацию областного закона от 14 декабря 2012 года № 95-оз. </t>
  </si>
  <si>
    <t>48 1 06 70880</t>
  </si>
  <si>
    <t>244</t>
  </si>
  <si>
    <t xml:space="preserve">Софинансирование мероприятия на реализацию областного закона от 14 декабря 2012 года № 95-оз. </t>
  </si>
  <si>
    <t>48 1 06 s0880</t>
  </si>
  <si>
    <t xml:space="preserve"> Основные мероприятия: приобретение и установка детской игровой площадки в деревне Липово. </t>
  </si>
  <si>
    <t>48 1 01 70880</t>
  </si>
  <si>
    <t>48 1 01 s0880</t>
  </si>
  <si>
    <t>Основные мероприятия: приобретение информационных стендов для установки в населенных пунктах поселения</t>
  </si>
  <si>
    <t>48 1 03 00000</t>
  </si>
  <si>
    <t>48 1 03 70880</t>
  </si>
  <si>
    <t>48 1 03 s0880</t>
  </si>
  <si>
    <t xml:space="preserve">Основные мероприятия: установка контейнерной площадки для сбора ТБО в дер. Лужицы. </t>
  </si>
  <si>
    <t>48 1 04 00000</t>
  </si>
  <si>
    <t>48 1 04 70880</t>
  </si>
  <si>
    <t>48 1 04 s0880</t>
  </si>
  <si>
    <t xml:space="preserve">Основные мероприятия: расчистка дренажных канав в населенных пунктах поселения. </t>
  </si>
  <si>
    <t>48 1 05 00000</t>
  </si>
  <si>
    <t>48 1 05 70880</t>
  </si>
  <si>
    <t>48 1 05 s0880</t>
  </si>
  <si>
    <t>Строительство очистных сооружений хозяйственно-бытовых сточных вод посёлка Усть-Луга.</t>
  </si>
  <si>
    <t>87 9 01 01150</t>
  </si>
  <si>
    <t xml:space="preserve">Непрограммные расходы органов </t>
  </si>
  <si>
    <t>Софинсирование мероприятий на обеспечение стимулирующих выплат работникам муниципальных учреждений культуры ЛО.</t>
  </si>
  <si>
    <t>45 1 01  s0360</t>
  </si>
  <si>
    <t>45 2 01  s0360</t>
  </si>
  <si>
    <t>Подпрограмма "Капитальный ремонт и ремонт автомобильных дорог общего пользования местного значения"</t>
  </si>
  <si>
    <t>Основные мероприятия: Капитальный ремонт и ремонт автомобильных дорог общего пользования местного значения</t>
  </si>
  <si>
    <t xml:space="preserve"> Капитальный ремонт и ремонт автомобильных дорог общего пользования местного значения</t>
  </si>
  <si>
    <t>47 4 00 00000</t>
  </si>
  <si>
    <t>47 4 01 00000</t>
  </si>
  <si>
    <t>47 4 01 70140</t>
  </si>
  <si>
    <t>Национальная безопасность и правоохранительная деятельность</t>
  </si>
  <si>
    <t>Мероприятия в области строительства, архитектуры и градостроительства</t>
  </si>
  <si>
    <t>87 9 01 80280</t>
  </si>
  <si>
    <t>от 28.04.2017 года № 183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</si>
</sst>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6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10"/>
      <name val="Arial Cyr"/>
      <charset val="204"/>
    </font>
    <font>
      <sz val="10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49" fontId="0" fillId="2" borderId="0" xfId="0" applyNumberFormat="1" applyFill="1" applyAlignment="1"/>
    <xf numFmtId="0" fontId="10" fillId="2" borderId="0" xfId="0" applyFont="1" applyFill="1"/>
    <xf numFmtId="4" fontId="3" fillId="2" borderId="0" xfId="0" applyNumberFormat="1" applyFont="1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 wrapText="1"/>
    </xf>
    <xf numFmtId="0" fontId="6" fillId="2" borderId="2" xfId="0" applyFont="1" applyFill="1" applyBorder="1"/>
    <xf numFmtId="164" fontId="13" fillId="2" borderId="1" xfId="0" applyNumberFormat="1" applyFont="1" applyFill="1" applyBorder="1" applyAlignment="1">
      <alignment horizontal="right" wrapText="1"/>
    </xf>
    <xf numFmtId="164" fontId="10" fillId="2" borderId="0" xfId="0" applyNumberFormat="1" applyFont="1" applyFill="1"/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3" fontId="10" fillId="2" borderId="0" xfId="0" applyNumberFormat="1" applyFont="1" applyFill="1"/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3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14" fillId="2" borderId="1" xfId="0" applyFont="1" applyFill="1" applyBorder="1" applyAlignment="1">
      <alignment horizontal="right"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/>
    </xf>
    <xf numFmtId="164" fontId="11" fillId="2" borderId="1" xfId="0" applyNumberFormat="1" applyFont="1" applyFill="1" applyBorder="1" applyAlignment="1">
      <alignment horizontal="right" wrapText="1"/>
    </xf>
    <xf numFmtId="165" fontId="1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5" fillId="2" borderId="2" xfId="0" applyFont="1" applyFill="1" applyBorder="1"/>
    <xf numFmtId="0" fontId="6" fillId="2" borderId="0" xfId="0" applyFont="1" applyFill="1"/>
    <xf numFmtId="164" fontId="5" fillId="2" borderId="1" xfId="0" applyNumberFormat="1" applyFont="1" applyFill="1" applyBorder="1"/>
    <xf numFmtId="0" fontId="6" fillId="2" borderId="7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0" fillId="2" borderId="0" xfId="0" applyFill="1" applyBorder="1"/>
    <xf numFmtId="3" fontId="10" fillId="2" borderId="0" xfId="0" applyNumberFormat="1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9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9"/>
  <sheetViews>
    <sheetView tabSelected="1" workbookViewId="0">
      <selection activeCell="J6" sqref="J6"/>
    </sheetView>
  </sheetViews>
  <sheetFormatPr defaultRowHeight="12.75"/>
  <cols>
    <col min="1" max="1" width="67.5703125" style="1" customWidth="1"/>
    <col min="2" max="2" width="6.140625" style="1" hidden="1" customWidth="1"/>
    <col min="3" max="3" width="14.85546875" style="1" customWidth="1"/>
    <col min="4" max="4" width="5.42578125" style="1" customWidth="1"/>
    <col min="5" max="5" width="6" style="1" customWidth="1"/>
    <col min="6" max="6" width="6.28515625" style="1" customWidth="1"/>
    <col min="7" max="7" width="2.7109375" style="1" hidden="1" customWidth="1"/>
    <col min="8" max="8" width="4.5703125" style="1" hidden="1" customWidth="1"/>
    <col min="9" max="9" width="17.5703125" style="1" customWidth="1"/>
    <col min="10" max="10" width="16.140625" style="3" customWidth="1"/>
    <col min="11" max="12" width="9.140625" style="3"/>
    <col min="13" max="16384" width="9.140625" style="1"/>
  </cols>
  <sheetData>
    <row r="1" spans="1:11">
      <c r="E1" s="2"/>
      <c r="F1" s="69" t="s">
        <v>188</v>
      </c>
      <c r="G1" s="69"/>
      <c r="H1" s="69"/>
      <c r="I1" s="69"/>
    </row>
    <row r="2" spans="1:11">
      <c r="E2" s="2"/>
      <c r="F2" s="70" t="s">
        <v>185</v>
      </c>
      <c r="G2" s="71"/>
      <c r="H2" s="71"/>
      <c r="I2" s="71"/>
    </row>
    <row r="3" spans="1:11">
      <c r="E3" s="2"/>
      <c r="F3" s="70" t="s">
        <v>186</v>
      </c>
      <c r="G3" s="71"/>
      <c r="H3" s="71"/>
      <c r="I3" s="71"/>
    </row>
    <row r="4" spans="1:11">
      <c r="E4" s="2"/>
      <c r="F4" s="70" t="s">
        <v>187</v>
      </c>
      <c r="G4" s="71"/>
      <c r="H4" s="71"/>
      <c r="I4" s="71"/>
    </row>
    <row r="5" spans="1:11">
      <c r="E5" s="2"/>
      <c r="F5" s="72" t="s">
        <v>276</v>
      </c>
      <c r="G5" s="71"/>
      <c r="H5" s="71"/>
      <c r="I5" s="71"/>
    </row>
    <row r="6" spans="1:11" ht="73.5" customHeight="1">
      <c r="A6" s="73" t="s">
        <v>184</v>
      </c>
      <c r="B6" s="73"/>
      <c r="C6" s="73"/>
      <c r="D6" s="73"/>
      <c r="E6" s="73"/>
      <c r="F6" s="73"/>
      <c r="G6" s="73"/>
      <c r="H6" s="73"/>
      <c r="I6" s="74"/>
    </row>
    <row r="7" spans="1:11">
      <c r="H7" s="1" t="s">
        <v>0</v>
      </c>
      <c r="J7" s="4"/>
    </row>
    <row r="8" spans="1:11">
      <c r="J8" s="4"/>
    </row>
    <row r="9" spans="1:11">
      <c r="A9" s="5" t="s">
        <v>1</v>
      </c>
      <c r="B9" s="5" t="s">
        <v>43</v>
      </c>
      <c r="C9" s="5" t="s">
        <v>2</v>
      </c>
      <c r="D9" s="6" t="s">
        <v>5</v>
      </c>
      <c r="E9" s="5" t="s">
        <v>3</v>
      </c>
      <c r="F9" s="5" t="s">
        <v>4</v>
      </c>
      <c r="G9" s="5"/>
      <c r="H9" s="6" t="s">
        <v>5</v>
      </c>
      <c r="I9" s="7" t="s">
        <v>6</v>
      </c>
      <c r="J9" s="4"/>
    </row>
    <row r="10" spans="1:11">
      <c r="A10" s="8"/>
      <c r="B10" s="8"/>
      <c r="C10" s="8"/>
      <c r="D10" s="9"/>
      <c r="E10" s="8"/>
      <c r="F10" s="8"/>
      <c r="G10" s="8"/>
      <c r="H10" s="9"/>
      <c r="I10" s="7"/>
      <c r="J10" s="4"/>
    </row>
    <row r="11" spans="1:11" ht="15">
      <c r="A11" s="10" t="s">
        <v>24</v>
      </c>
      <c r="B11" s="11">
        <v>911</v>
      </c>
      <c r="C11" s="12" t="s">
        <v>14</v>
      </c>
      <c r="D11" s="12" t="s">
        <v>14</v>
      </c>
      <c r="E11" s="12" t="s">
        <v>14</v>
      </c>
      <c r="F11" s="12" t="s">
        <v>14</v>
      </c>
      <c r="G11" s="12"/>
      <c r="H11" s="12" t="s">
        <v>14</v>
      </c>
      <c r="I11" s="13">
        <f>I12+I44+I50+I61+I100+I121+I134+I167+I225+I233+I241+I259+I263</f>
        <v>39492.656999999992</v>
      </c>
      <c r="J11" s="4"/>
    </row>
    <row r="12" spans="1:11" ht="43.5">
      <c r="A12" s="14" t="s">
        <v>170</v>
      </c>
      <c r="B12" s="11">
        <v>911</v>
      </c>
      <c r="C12" s="15"/>
      <c r="D12" s="15"/>
      <c r="E12" s="15"/>
      <c r="F12" s="15"/>
      <c r="G12" s="15"/>
      <c r="H12" s="15"/>
      <c r="I12" s="16">
        <f>I14+I20+I29</f>
        <v>6475.6660000000002</v>
      </c>
      <c r="J12" s="4"/>
    </row>
    <row r="13" spans="1:11" ht="15">
      <c r="A13" s="17" t="s">
        <v>7</v>
      </c>
      <c r="B13" s="11"/>
      <c r="C13" s="15"/>
      <c r="D13" s="15"/>
      <c r="E13" s="15" t="s">
        <v>40</v>
      </c>
      <c r="F13" s="15" t="s">
        <v>32</v>
      </c>
      <c r="G13" s="15"/>
      <c r="H13" s="15"/>
      <c r="I13" s="18">
        <f>I12</f>
        <v>6475.6660000000002</v>
      </c>
      <c r="J13" s="4"/>
      <c r="K13" s="19"/>
    </row>
    <row r="14" spans="1:11" ht="14.25">
      <c r="A14" s="20" t="s">
        <v>20</v>
      </c>
      <c r="B14" s="20"/>
      <c r="C14" s="21"/>
      <c r="D14" s="21"/>
      <c r="E14" s="22" t="s">
        <v>40</v>
      </c>
      <c r="F14" s="22" t="s">
        <v>31</v>
      </c>
      <c r="G14" s="21"/>
      <c r="H14" s="21"/>
      <c r="I14" s="23">
        <f>I15</f>
        <v>212.02099999999999</v>
      </c>
      <c r="J14" s="4"/>
    </row>
    <row r="15" spans="1:11" ht="42.75">
      <c r="A15" s="24" t="s">
        <v>170</v>
      </c>
      <c r="B15" s="20"/>
      <c r="C15" s="21" t="s">
        <v>189</v>
      </c>
      <c r="D15" s="21"/>
      <c r="E15" s="21" t="s">
        <v>40</v>
      </c>
      <c r="F15" s="21" t="s">
        <v>31</v>
      </c>
      <c r="G15" s="21"/>
      <c r="H15" s="21"/>
      <c r="I15" s="23">
        <v>212.02099999999999</v>
      </c>
      <c r="J15" s="4"/>
    </row>
    <row r="16" spans="1:11" ht="42.75">
      <c r="A16" s="24" t="s">
        <v>170</v>
      </c>
      <c r="B16" s="20"/>
      <c r="C16" s="21" t="s">
        <v>190</v>
      </c>
      <c r="D16" s="21"/>
      <c r="E16" s="21" t="s">
        <v>40</v>
      </c>
      <c r="F16" s="21" t="s">
        <v>31</v>
      </c>
      <c r="G16" s="21"/>
      <c r="H16" s="21"/>
      <c r="I16" s="23">
        <v>212.02099999999999</v>
      </c>
      <c r="J16" s="25"/>
    </row>
    <row r="17" spans="1:10" ht="42.75">
      <c r="A17" s="24" t="s">
        <v>171</v>
      </c>
      <c r="B17" s="20"/>
      <c r="C17" s="21" t="s">
        <v>209</v>
      </c>
      <c r="D17" s="21"/>
      <c r="E17" s="21" t="s">
        <v>40</v>
      </c>
      <c r="F17" s="21" t="s">
        <v>31</v>
      </c>
      <c r="G17" s="21"/>
      <c r="H17" s="21"/>
      <c r="I17" s="23">
        <v>212.02099999999999</v>
      </c>
      <c r="J17" s="25"/>
    </row>
    <row r="18" spans="1:10" ht="14.25">
      <c r="A18" s="24" t="s">
        <v>119</v>
      </c>
      <c r="B18" s="20"/>
      <c r="C18" s="21" t="s">
        <v>192</v>
      </c>
      <c r="D18" s="21"/>
      <c r="E18" s="21" t="s">
        <v>40</v>
      </c>
      <c r="F18" s="21" t="s">
        <v>31</v>
      </c>
      <c r="G18" s="21"/>
      <c r="H18" s="21"/>
      <c r="I18" s="23">
        <v>212.02099999999999</v>
      </c>
      <c r="J18" s="25"/>
    </row>
    <row r="19" spans="1:10" ht="28.5">
      <c r="A19" s="24" t="s">
        <v>83</v>
      </c>
      <c r="B19" s="20"/>
      <c r="C19" s="21" t="s">
        <v>192</v>
      </c>
      <c r="D19" s="21" t="s">
        <v>84</v>
      </c>
      <c r="E19" s="21" t="s">
        <v>40</v>
      </c>
      <c r="F19" s="21" t="s">
        <v>31</v>
      </c>
      <c r="G19" s="21"/>
      <c r="H19" s="21" t="s">
        <v>84</v>
      </c>
      <c r="I19" s="23">
        <v>212.02099999999999</v>
      </c>
      <c r="J19" s="25"/>
    </row>
    <row r="20" spans="1:10" ht="14.25">
      <c r="A20" s="20" t="s">
        <v>8</v>
      </c>
      <c r="B20" s="20"/>
      <c r="C20" s="21"/>
      <c r="D20" s="21"/>
      <c r="E20" s="22" t="s">
        <v>40</v>
      </c>
      <c r="F20" s="22" t="s">
        <v>37</v>
      </c>
      <c r="G20" s="21"/>
      <c r="H20" s="21"/>
      <c r="I20" s="23">
        <f>I23+I26</f>
        <v>2753.7739999999999</v>
      </c>
      <c r="J20" s="25"/>
    </row>
    <row r="21" spans="1:10" ht="42.75">
      <c r="A21" s="24" t="s">
        <v>170</v>
      </c>
      <c r="B21" s="20"/>
      <c r="C21" s="26" t="s">
        <v>189</v>
      </c>
      <c r="D21" s="21"/>
      <c r="E21" s="21" t="s">
        <v>40</v>
      </c>
      <c r="F21" s="21" t="s">
        <v>37</v>
      </c>
      <c r="G21" s="26"/>
      <c r="H21" s="21"/>
      <c r="I21" s="23">
        <f>I22</f>
        <v>2753.7739999999999</v>
      </c>
      <c r="J21" s="25"/>
    </row>
    <row r="22" spans="1:10" ht="42.75">
      <c r="A22" s="24" t="s">
        <v>170</v>
      </c>
      <c r="B22" s="20"/>
      <c r="C22" s="26" t="s">
        <v>190</v>
      </c>
      <c r="D22" s="21"/>
      <c r="E22" s="21" t="s">
        <v>40</v>
      </c>
      <c r="F22" s="21" t="s">
        <v>37</v>
      </c>
      <c r="G22" s="26"/>
      <c r="H22" s="21"/>
      <c r="I22" s="23">
        <f>I23+I26</f>
        <v>2753.7739999999999</v>
      </c>
      <c r="J22" s="25"/>
    </row>
    <row r="23" spans="1:10" ht="28.5">
      <c r="A23" s="24" t="s">
        <v>172</v>
      </c>
      <c r="B23" s="24"/>
      <c r="C23" s="26" t="s">
        <v>193</v>
      </c>
      <c r="D23" s="21"/>
      <c r="E23" s="21" t="s">
        <v>40</v>
      </c>
      <c r="F23" s="21" t="s">
        <v>37</v>
      </c>
      <c r="G23" s="26"/>
      <c r="H23" s="21"/>
      <c r="I23" s="23">
        <f>I24</f>
        <v>2453.7739999999999</v>
      </c>
      <c r="J23" s="25"/>
    </row>
    <row r="24" spans="1:10" ht="14.25">
      <c r="A24" s="20" t="s">
        <v>203</v>
      </c>
      <c r="B24" s="24"/>
      <c r="C24" s="26" t="s">
        <v>194</v>
      </c>
      <c r="D24" s="21"/>
      <c r="E24" s="21" t="s">
        <v>40</v>
      </c>
      <c r="F24" s="21" t="s">
        <v>37</v>
      </c>
      <c r="G24" s="26"/>
      <c r="H24" s="21"/>
      <c r="I24" s="23">
        <f>I25</f>
        <v>2453.7739999999999</v>
      </c>
      <c r="J24" s="25"/>
    </row>
    <row r="25" spans="1:10" ht="28.5">
      <c r="A25" s="24" t="s">
        <v>83</v>
      </c>
      <c r="B25" s="20"/>
      <c r="C25" s="26" t="s">
        <v>194</v>
      </c>
      <c r="D25" s="21" t="s">
        <v>84</v>
      </c>
      <c r="E25" s="21" t="s">
        <v>40</v>
      </c>
      <c r="F25" s="21" t="s">
        <v>37</v>
      </c>
      <c r="G25" s="26"/>
      <c r="H25" s="21" t="s">
        <v>84</v>
      </c>
      <c r="I25" s="23">
        <f>609+1500+245.774+99</f>
        <v>2453.7739999999999</v>
      </c>
      <c r="J25" s="25"/>
    </row>
    <row r="26" spans="1:10" ht="14.25">
      <c r="A26" s="24" t="s">
        <v>177</v>
      </c>
      <c r="B26" s="20"/>
      <c r="C26" s="26" t="s">
        <v>195</v>
      </c>
      <c r="D26" s="21"/>
      <c r="E26" s="21" t="s">
        <v>40</v>
      </c>
      <c r="F26" s="21" t="s">
        <v>37</v>
      </c>
      <c r="G26" s="26"/>
      <c r="H26" s="21"/>
      <c r="I26" s="23">
        <v>300</v>
      </c>
      <c r="J26" s="25"/>
    </row>
    <row r="27" spans="1:10" ht="14.25">
      <c r="A27" s="24" t="s">
        <v>215</v>
      </c>
      <c r="B27" s="20"/>
      <c r="C27" s="26" t="s">
        <v>216</v>
      </c>
      <c r="D27" s="21"/>
      <c r="E27" s="21" t="s">
        <v>40</v>
      </c>
      <c r="F27" s="21" t="s">
        <v>37</v>
      </c>
      <c r="G27" s="26"/>
      <c r="H27" s="21"/>
      <c r="I27" s="23">
        <v>300</v>
      </c>
      <c r="J27" s="25"/>
    </row>
    <row r="28" spans="1:10" ht="28.5">
      <c r="A28" s="24" t="s">
        <v>83</v>
      </c>
      <c r="B28" s="20"/>
      <c r="C28" s="26" t="s">
        <v>216</v>
      </c>
      <c r="D28" s="21" t="s">
        <v>84</v>
      </c>
      <c r="E28" s="21" t="s">
        <v>40</v>
      </c>
      <c r="F28" s="21" t="s">
        <v>37</v>
      </c>
      <c r="G28" s="26"/>
      <c r="H28" s="21" t="s">
        <v>84</v>
      </c>
      <c r="I28" s="23">
        <v>300</v>
      </c>
      <c r="J28" s="25"/>
    </row>
    <row r="29" spans="1:10" ht="14.25">
      <c r="A29" s="20" t="s">
        <v>21</v>
      </c>
      <c r="B29" s="20"/>
      <c r="C29" s="21"/>
      <c r="D29" s="21"/>
      <c r="E29" s="22" t="s">
        <v>40</v>
      </c>
      <c r="F29" s="22" t="s">
        <v>33</v>
      </c>
      <c r="G29" s="21"/>
      <c r="H29" s="21"/>
      <c r="I29" s="23">
        <f>I30</f>
        <v>3509.8710000000001</v>
      </c>
      <c r="J29" s="25"/>
    </row>
    <row r="30" spans="1:10" ht="42.75">
      <c r="A30" s="24" t="s">
        <v>170</v>
      </c>
      <c r="B30" s="20"/>
      <c r="C30" s="26" t="s">
        <v>189</v>
      </c>
      <c r="D30" s="21"/>
      <c r="E30" s="21" t="s">
        <v>40</v>
      </c>
      <c r="F30" s="21" t="s">
        <v>33</v>
      </c>
      <c r="G30" s="26"/>
      <c r="H30" s="21"/>
      <c r="I30" s="23">
        <f>I31</f>
        <v>3509.8710000000001</v>
      </c>
      <c r="J30" s="25"/>
    </row>
    <row r="31" spans="1:10" ht="42.75">
      <c r="A31" s="24" t="s">
        <v>170</v>
      </c>
      <c r="B31" s="20"/>
      <c r="C31" s="26" t="s">
        <v>190</v>
      </c>
      <c r="D31" s="21"/>
      <c r="E31" s="21" t="s">
        <v>40</v>
      </c>
      <c r="F31" s="21" t="s">
        <v>33</v>
      </c>
      <c r="G31" s="26"/>
      <c r="H31" s="21"/>
      <c r="I31" s="23">
        <f>I34+I37+I40+I43</f>
        <v>3509.8710000000001</v>
      </c>
      <c r="J31" s="25"/>
    </row>
    <row r="32" spans="1:10" ht="28.5">
      <c r="A32" s="24" t="s">
        <v>173</v>
      </c>
      <c r="B32" s="20"/>
      <c r="C32" s="26" t="s">
        <v>196</v>
      </c>
      <c r="D32" s="21"/>
      <c r="E32" s="21" t="s">
        <v>40</v>
      </c>
      <c r="F32" s="21" t="s">
        <v>33</v>
      </c>
      <c r="G32" s="26"/>
      <c r="H32" s="21"/>
      <c r="I32" s="23">
        <f>I33</f>
        <v>2486.2449999999999</v>
      </c>
      <c r="J32" s="25"/>
    </row>
    <row r="33" spans="1:10" ht="14.25">
      <c r="A33" s="20" t="s">
        <v>69</v>
      </c>
      <c r="B33" s="20"/>
      <c r="C33" s="27" t="s">
        <v>197</v>
      </c>
      <c r="D33" s="21"/>
      <c r="E33" s="21" t="s">
        <v>40</v>
      </c>
      <c r="F33" s="21" t="s">
        <v>33</v>
      </c>
      <c r="G33" s="27"/>
      <c r="H33" s="21"/>
      <c r="I33" s="23">
        <f>I34</f>
        <v>2486.2449999999999</v>
      </c>
      <c r="J33" s="25"/>
    </row>
    <row r="34" spans="1:10" ht="28.5">
      <c r="A34" s="24" t="s">
        <v>83</v>
      </c>
      <c r="B34" s="24"/>
      <c r="C34" s="26" t="s">
        <v>197</v>
      </c>
      <c r="D34" s="21" t="s">
        <v>84</v>
      </c>
      <c r="E34" s="21" t="s">
        <v>40</v>
      </c>
      <c r="F34" s="21" t="s">
        <v>33</v>
      </c>
      <c r="G34" s="26"/>
      <c r="H34" s="21" t="s">
        <v>84</v>
      </c>
      <c r="I34" s="23">
        <f>2116.245+370</f>
        <v>2486.2449999999999</v>
      </c>
      <c r="J34" s="25"/>
    </row>
    <row r="35" spans="1:10" ht="28.5">
      <c r="A35" s="24" t="s">
        <v>175</v>
      </c>
      <c r="B35" s="20"/>
      <c r="C35" s="26" t="s">
        <v>198</v>
      </c>
      <c r="D35" s="21"/>
      <c r="E35" s="21"/>
      <c r="F35" s="21"/>
      <c r="G35" s="26"/>
      <c r="H35" s="21"/>
      <c r="I35" s="23">
        <f>I36</f>
        <v>723.62599999999998</v>
      </c>
      <c r="J35" s="25"/>
    </row>
    <row r="36" spans="1:10" ht="14.25">
      <c r="A36" s="24" t="s">
        <v>71</v>
      </c>
      <c r="B36" s="24"/>
      <c r="C36" s="26" t="s">
        <v>199</v>
      </c>
      <c r="D36" s="21"/>
      <c r="E36" s="21" t="s">
        <v>40</v>
      </c>
      <c r="F36" s="21" t="s">
        <v>33</v>
      </c>
      <c r="G36" s="26"/>
      <c r="H36" s="21"/>
      <c r="I36" s="23">
        <f>I37</f>
        <v>723.62599999999998</v>
      </c>
      <c r="J36" s="25"/>
    </row>
    <row r="37" spans="1:10" ht="28.5">
      <c r="A37" s="24" t="s">
        <v>83</v>
      </c>
      <c r="B37" s="24"/>
      <c r="C37" s="26" t="s">
        <v>199</v>
      </c>
      <c r="D37" s="21" t="s">
        <v>84</v>
      </c>
      <c r="E37" s="21" t="s">
        <v>40</v>
      </c>
      <c r="F37" s="21" t="s">
        <v>33</v>
      </c>
      <c r="G37" s="26"/>
      <c r="H37" s="21" t="s">
        <v>84</v>
      </c>
      <c r="I37" s="23">
        <f>338.9+250+134.726</f>
        <v>723.62599999999998</v>
      </c>
      <c r="J37" s="25"/>
    </row>
    <row r="38" spans="1:10" ht="14.25">
      <c r="A38" s="24" t="s">
        <v>174</v>
      </c>
      <c r="B38" s="20"/>
      <c r="C38" s="26" t="s">
        <v>200</v>
      </c>
      <c r="D38" s="21"/>
      <c r="E38" s="21" t="s">
        <v>40</v>
      </c>
      <c r="F38" s="21" t="s">
        <v>33</v>
      </c>
      <c r="G38" s="26"/>
      <c r="H38" s="21"/>
      <c r="I38" s="23">
        <v>150</v>
      </c>
      <c r="J38" s="25"/>
    </row>
    <row r="39" spans="1:10" ht="14.25">
      <c r="A39" s="28" t="s">
        <v>70</v>
      </c>
      <c r="B39" s="24"/>
      <c r="C39" s="26" t="s">
        <v>201</v>
      </c>
      <c r="D39" s="21"/>
      <c r="E39" s="21" t="s">
        <v>40</v>
      </c>
      <c r="F39" s="21" t="s">
        <v>33</v>
      </c>
      <c r="G39" s="26"/>
      <c r="H39" s="21"/>
      <c r="I39" s="23">
        <v>150</v>
      </c>
      <c r="J39" s="25"/>
    </row>
    <row r="40" spans="1:10" ht="28.5">
      <c r="A40" s="24" t="s">
        <v>83</v>
      </c>
      <c r="B40" s="20"/>
      <c r="C40" s="26" t="s">
        <v>201</v>
      </c>
      <c r="D40" s="21" t="s">
        <v>84</v>
      </c>
      <c r="E40" s="21" t="s">
        <v>40</v>
      </c>
      <c r="F40" s="21" t="s">
        <v>33</v>
      </c>
      <c r="G40" s="26"/>
      <c r="H40" s="21" t="s">
        <v>84</v>
      </c>
      <c r="I40" s="23">
        <v>150</v>
      </c>
      <c r="J40" s="25"/>
    </row>
    <row r="41" spans="1:10" ht="14.25">
      <c r="A41" s="24" t="s">
        <v>176</v>
      </c>
      <c r="B41" s="20"/>
      <c r="C41" s="26" t="s">
        <v>191</v>
      </c>
      <c r="D41" s="21"/>
      <c r="E41" s="21" t="s">
        <v>40</v>
      </c>
      <c r="F41" s="21" t="s">
        <v>33</v>
      </c>
      <c r="G41" s="26"/>
      <c r="H41" s="21"/>
      <c r="I41" s="23">
        <v>150</v>
      </c>
      <c r="J41" s="25"/>
    </row>
    <row r="42" spans="1:10" ht="14.25">
      <c r="A42" s="24" t="s">
        <v>72</v>
      </c>
      <c r="B42" s="24"/>
      <c r="C42" s="26" t="s">
        <v>202</v>
      </c>
      <c r="D42" s="21"/>
      <c r="E42" s="21" t="s">
        <v>40</v>
      </c>
      <c r="F42" s="21" t="s">
        <v>33</v>
      </c>
      <c r="G42" s="26"/>
      <c r="H42" s="21"/>
      <c r="I42" s="23">
        <v>150</v>
      </c>
      <c r="J42" s="25"/>
    </row>
    <row r="43" spans="1:10" ht="28.5">
      <c r="A43" s="24" t="s">
        <v>83</v>
      </c>
      <c r="B43" s="24"/>
      <c r="C43" s="26" t="s">
        <v>202</v>
      </c>
      <c r="D43" s="21" t="s">
        <v>84</v>
      </c>
      <c r="E43" s="21" t="s">
        <v>40</v>
      </c>
      <c r="F43" s="21" t="s">
        <v>33</v>
      </c>
      <c r="G43" s="26"/>
      <c r="H43" s="21" t="s">
        <v>84</v>
      </c>
      <c r="I43" s="23">
        <v>150</v>
      </c>
      <c r="J43" s="25"/>
    </row>
    <row r="44" spans="1:10" ht="28.5">
      <c r="A44" s="29" t="s">
        <v>155</v>
      </c>
      <c r="B44" s="20"/>
      <c r="C44" s="26"/>
      <c r="D44" s="21"/>
      <c r="E44" s="15"/>
      <c r="F44" s="15"/>
      <c r="G44" s="26"/>
      <c r="H44" s="21"/>
      <c r="I44" s="30">
        <v>50</v>
      </c>
      <c r="J44" s="25"/>
    </row>
    <row r="45" spans="1:10" ht="15">
      <c r="A45" s="31" t="s">
        <v>25</v>
      </c>
      <c r="B45" s="20"/>
      <c r="C45" s="26"/>
      <c r="D45" s="21"/>
      <c r="E45" s="15" t="s">
        <v>42</v>
      </c>
      <c r="F45" s="15" t="s">
        <v>32</v>
      </c>
      <c r="G45" s="26"/>
      <c r="H45" s="21"/>
      <c r="I45" s="23">
        <v>50</v>
      </c>
      <c r="J45" s="25"/>
    </row>
    <row r="46" spans="1:10" ht="15">
      <c r="A46" s="28" t="s">
        <v>150</v>
      </c>
      <c r="B46" s="20"/>
      <c r="C46" s="26"/>
      <c r="D46" s="21"/>
      <c r="E46" s="15" t="s">
        <v>42</v>
      </c>
      <c r="F46" s="15" t="s">
        <v>33</v>
      </c>
      <c r="G46" s="26"/>
      <c r="H46" s="21"/>
      <c r="I46" s="23">
        <v>50</v>
      </c>
      <c r="J46" s="25"/>
    </row>
    <row r="47" spans="1:10" ht="28.5">
      <c r="A47" s="28" t="s">
        <v>156</v>
      </c>
      <c r="B47" s="20"/>
      <c r="C47" s="26" t="s">
        <v>153</v>
      </c>
      <c r="D47" s="21"/>
      <c r="E47" s="21" t="s">
        <v>42</v>
      </c>
      <c r="F47" s="21" t="s">
        <v>33</v>
      </c>
      <c r="G47" s="26"/>
      <c r="H47" s="21"/>
      <c r="I47" s="23">
        <v>50</v>
      </c>
      <c r="J47" s="25"/>
    </row>
    <row r="48" spans="1:10" ht="14.25">
      <c r="A48" s="28" t="s">
        <v>217</v>
      </c>
      <c r="B48" s="20"/>
      <c r="C48" s="26" t="s">
        <v>154</v>
      </c>
      <c r="D48" s="21"/>
      <c r="E48" s="21" t="s">
        <v>42</v>
      </c>
      <c r="F48" s="21" t="s">
        <v>33</v>
      </c>
      <c r="G48" s="26"/>
      <c r="H48" s="21"/>
      <c r="I48" s="23">
        <v>50</v>
      </c>
      <c r="J48" s="25"/>
    </row>
    <row r="49" spans="1:10" ht="28.5">
      <c r="A49" s="24" t="s">
        <v>152</v>
      </c>
      <c r="B49" s="20"/>
      <c r="C49" s="26" t="s">
        <v>154</v>
      </c>
      <c r="D49" s="21" t="s">
        <v>151</v>
      </c>
      <c r="E49" s="21" t="s">
        <v>42</v>
      </c>
      <c r="F49" s="21" t="s">
        <v>33</v>
      </c>
      <c r="G49" s="26"/>
      <c r="H49" s="21" t="s">
        <v>151</v>
      </c>
      <c r="I49" s="23">
        <v>50</v>
      </c>
      <c r="J49" s="25"/>
    </row>
    <row r="50" spans="1:10" ht="57">
      <c r="A50" s="29" t="s">
        <v>113</v>
      </c>
      <c r="B50" s="11">
        <v>911</v>
      </c>
      <c r="C50" s="15"/>
      <c r="D50" s="15"/>
      <c r="E50" s="15"/>
      <c r="F50" s="15"/>
      <c r="G50" s="15"/>
      <c r="H50" s="15"/>
      <c r="I50" s="16">
        <f>I52</f>
        <v>414</v>
      </c>
      <c r="J50" s="25"/>
    </row>
    <row r="51" spans="1:10" ht="28.5">
      <c r="A51" s="28" t="s">
        <v>273</v>
      </c>
      <c r="B51" s="11"/>
      <c r="C51" s="15"/>
      <c r="D51" s="15"/>
      <c r="E51" s="15" t="s">
        <v>33</v>
      </c>
      <c r="F51" s="15" t="s">
        <v>32</v>
      </c>
      <c r="G51" s="15"/>
      <c r="H51" s="15"/>
      <c r="I51" s="16">
        <f>I50</f>
        <v>414</v>
      </c>
      <c r="J51" s="25"/>
    </row>
    <row r="52" spans="1:10" ht="42.75">
      <c r="A52" s="24" t="s">
        <v>28</v>
      </c>
      <c r="B52" s="24"/>
      <c r="C52" s="21"/>
      <c r="D52" s="21"/>
      <c r="E52" s="21" t="s">
        <v>33</v>
      </c>
      <c r="F52" s="21" t="s">
        <v>38</v>
      </c>
      <c r="G52" s="21"/>
      <c r="H52" s="21"/>
      <c r="I52" s="23">
        <f>I53</f>
        <v>414</v>
      </c>
      <c r="J52" s="25"/>
    </row>
    <row r="53" spans="1:10" ht="57">
      <c r="A53" s="28" t="s">
        <v>113</v>
      </c>
      <c r="B53" s="27"/>
      <c r="C53" s="26" t="s">
        <v>114</v>
      </c>
      <c r="D53" s="21"/>
      <c r="E53" s="21" t="s">
        <v>33</v>
      </c>
      <c r="F53" s="21" t="s">
        <v>38</v>
      </c>
      <c r="G53" s="26"/>
      <c r="H53" s="21"/>
      <c r="I53" s="23">
        <f>I57+I60</f>
        <v>414</v>
      </c>
      <c r="J53" s="25"/>
    </row>
    <row r="54" spans="1:10" ht="42.75">
      <c r="A54" s="28" t="s">
        <v>206</v>
      </c>
      <c r="B54" s="27"/>
      <c r="C54" s="26" t="s">
        <v>115</v>
      </c>
      <c r="D54" s="21"/>
      <c r="E54" s="21" t="s">
        <v>33</v>
      </c>
      <c r="F54" s="21" t="s">
        <v>38</v>
      </c>
      <c r="G54" s="26"/>
      <c r="H54" s="21"/>
      <c r="I54" s="23">
        <v>40</v>
      </c>
      <c r="J54" s="25"/>
    </row>
    <row r="55" spans="1:10" ht="42.75">
      <c r="A55" s="28" t="s">
        <v>178</v>
      </c>
      <c r="B55" s="24"/>
      <c r="C55" s="26" t="s">
        <v>205</v>
      </c>
      <c r="D55" s="21"/>
      <c r="E55" s="21" t="s">
        <v>33</v>
      </c>
      <c r="F55" s="21" t="s">
        <v>38</v>
      </c>
      <c r="G55" s="26"/>
      <c r="H55" s="21"/>
      <c r="I55" s="23">
        <v>40</v>
      </c>
      <c r="J55" s="25"/>
    </row>
    <row r="56" spans="1:10" ht="14.25">
      <c r="A56" s="28" t="s">
        <v>210</v>
      </c>
      <c r="B56" s="24"/>
      <c r="C56" s="26" t="s">
        <v>204</v>
      </c>
      <c r="D56" s="21"/>
      <c r="E56" s="21" t="s">
        <v>33</v>
      </c>
      <c r="F56" s="21" t="s">
        <v>38</v>
      </c>
      <c r="G56" s="26"/>
      <c r="H56" s="21"/>
      <c r="I56" s="23">
        <v>40</v>
      </c>
      <c r="J56" s="25"/>
    </row>
    <row r="57" spans="1:10" ht="28.5">
      <c r="A57" s="24" t="s">
        <v>83</v>
      </c>
      <c r="B57" s="24"/>
      <c r="C57" s="26" t="s">
        <v>204</v>
      </c>
      <c r="D57" s="21" t="s">
        <v>84</v>
      </c>
      <c r="E57" s="21" t="s">
        <v>33</v>
      </c>
      <c r="F57" s="21" t="s">
        <v>38</v>
      </c>
      <c r="G57" s="26"/>
      <c r="H57" s="21" t="s">
        <v>84</v>
      </c>
      <c r="I57" s="23">
        <v>40</v>
      </c>
      <c r="J57" s="25"/>
    </row>
    <row r="58" spans="1:10" ht="57">
      <c r="A58" s="28" t="s">
        <v>219</v>
      </c>
      <c r="B58" s="24"/>
      <c r="C58" s="26" t="s">
        <v>116</v>
      </c>
      <c r="D58" s="21"/>
      <c r="E58" s="21" t="s">
        <v>33</v>
      </c>
      <c r="F58" s="21" t="s">
        <v>38</v>
      </c>
      <c r="G58" s="26"/>
      <c r="H58" s="21"/>
      <c r="I58" s="23">
        <v>374</v>
      </c>
      <c r="J58" s="25"/>
    </row>
    <row r="59" spans="1:10" ht="14.25">
      <c r="A59" s="28" t="s">
        <v>210</v>
      </c>
      <c r="B59" s="24"/>
      <c r="C59" s="26" t="s">
        <v>162</v>
      </c>
      <c r="D59" s="21"/>
      <c r="E59" s="21" t="s">
        <v>33</v>
      </c>
      <c r="F59" s="21" t="s">
        <v>38</v>
      </c>
      <c r="G59" s="26"/>
      <c r="H59" s="21"/>
      <c r="I59" s="23">
        <v>374</v>
      </c>
      <c r="J59" s="25"/>
    </row>
    <row r="60" spans="1:10" ht="28.5">
      <c r="A60" s="24" t="s">
        <v>83</v>
      </c>
      <c r="B60" s="24"/>
      <c r="C60" s="26" t="s">
        <v>162</v>
      </c>
      <c r="D60" s="21" t="s">
        <v>84</v>
      </c>
      <c r="E60" s="21" t="s">
        <v>33</v>
      </c>
      <c r="F60" s="21" t="s">
        <v>38</v>
      </c>
      <c r="G60" s="26"/>
      <c r="H60" s="21" t="s">
        <v>84</v>
      </c>
      <c r="I60" s="23">
        <v>374</v>
      </c>
      <c r="J60" s="25"/>
    </row>
    <row r="61" spans="1:10" ht="28.5">
      <c r="A61" s="29" t="s">
        <v>130</v>
      </c>
      <c r="B61" s="24"/>
      <c r="C61" s="15"/>
      <c r="D61" s="15"/>
      <c r="E61" s="15"/>
      <c r="F61" s="15"/>
      <c r="G61" s="15"/>
      <c r="H61" s="15"/>
      <c r="I61" s="30">
        <f>I63+I68+I94</f>
        <v>6233.1900000000005</v>
      </c>
      <c r="J61" s="25"/>
    </row>
    <row r="62" spans="1:10" ht="15">
      <c r="A62" s="24" t="s">
        <v>15</v>
      </c>
      <c r="B62" s="11">
        <v>911</v>
      </c>
      <c r="C62" s="32" t="s">
        <v>14</v>
      </c>
      <c r="D62" s="32" t="s">
        <v>14</v>
      </c>
      <c r="E62" s="15" t="s">
        <v>31</v>
      </c>
      <c r="F62" s="15" t="s">
        <v>32</v>
      </c>
      <c r="G62" s="15"/>
      <c r="H62" s="15"/>
      <c r="I62" s="23">
        <f>I63</f>
        <v>52.4</v>
      </c>
      <c r="J62" s="25"/>
    </row>
    <row r="63" spans="1:10" ht="15">
      <c r="A63" s="24" t="s">
        <v>22</v>
      </c>
      <c r="B63" s="24"/>
      <c r="C63" s="15"/>
      <c r="D63" s="15"/>
      <c r="E63" s="15" t="s">
        <v>31</v>
      </c>
      <c r="F63" s="15" t="s">
        <v>36</v>
      </c>
      <c r="G63" s="15"/>
      <c r="H63" s="15"/>
      <c r="I63" s="23">
        <f>I64</f>
        <v>52.4</v>
      </c>
      <c r="J63" s="25"/>
    </row>
    <row r="64" spans="1:10" ht="42.75">
      <c r="A64" s="33" t="s">
        <v>149</v>
      </c>
      <c r="B64" s="34"/>
      <c r="C64" s="26" t="s">
        <v>146</v>
      </c>
      <c r="D64" s="12" t="s">
        <v>14</v>
      </c>
      <c r="E64" s="21" t="s">
        <v>31</v>
      </c>
      <c r="F64" s="21" t="s">
        <v>36</v>
      </c>
      <c r="G64" s="26"/>
      <c r="H64" s="12" t="s">
        <v>14</v>
      </c>
      <c r="I64" s="23">
        <v>52.4</v>
      </c>
      <c r="J64" s="25"/>
    </row>
    <row r="65" spans="1:10" ht="28.5">
      <c r="A65" s="28" t="s">
        <v>158</v>
      </c>
      <c r="B65" s="24"/>
      <c r="C65" s="26" t="s">
        <v>147</v>
      </c>
      <c r="D65" s="12" t="s">
        <v>14</v>
      </c>
      <c r="E65" s="21" t="s">
        <v>31</v>
      </c>
      <c r="F65" s="21" t="s">
        <v>36</v>
      </c>
      <c r="G65" s="26"/>
      <c r="H65" s="12" t="s">
        <v>14</v>
      </c>
      <c r="I65" s="23">
        <v>52.4</v>
      </c>
      <c r="J65" s="25"/>
    </row>
    <row r="66" spans="1:10" ht="28.5">
      <c r="A66" s="24" t="s">
        <v>160</v>
      </c>
      <c r="B66" s="24"/>
      <c r="C66" s="26" t="s">
        <v>159</v>
      </c>
      <c r="D66" s="12"/>
      <c r="E66" s="21" t="s">
        <v>31</v>
      </c>
      <c r="F66" s="21" t="s">
        <v>36</v>
      </c>
      <c r="G66" s="26"/>
      <c r="H66" s="12"/>
      <c r="I66" s="23">
        <v>52.4</v>
      </c>
      <c r="J66" s="25"/>
    </row>
    <row r="67" spans="1:10" ht="14.25">
      <c r="A67" s="35" t="s">
        <v>161</v>
      </c>
      <c r="B67" s="24"/>
      <c r="C67" s="36" t="s">
        <v>157</v>
      </c>
      <c r="D67" s="26">
        <v>110</v>
      </c>
      <c r="E67" s="21" t="s">
        <v>31</v>
      </c>
      <c r="F67" s="21" t="s">
        <v>36</v>
      </c>
      <c r="G67" s="36"/>
      <c r="H67" s="26">
        <v>110</v>
      </c>
      <c r="I67" s="23">
        <v>52.4</v>
      </c>
      <c r="J67" s="25"/>
    </row>
    <row r="68" spans="1:10" ht="15">
      <c r="A68" s="37" t="s">
        <v>13</v>
      </c>
      <c r="B68" s="11">
        <v>911</v>
      </c>
      <c r="C68" s="11"/>
      <c r="D68" s="11" t="s">
        <v>14</v>
      </c>
      <c r="E68" s="15" t="s">
        <v>41</v>
      </c>
      <c r="F68" s="15" t="s">
        <v>32</v>
      </c>
      <c r="G68" s="11"/>
      <c r="H68" s="11" t="s">
        <v>14</v>
      </c>
      <c r="I68" s="23">
        <f>I69+I85</f>
        <v>5966.7900000000009</v>
      </c>
      <c r="J68" s="25"/>
    </row>
    <row r="69" spans="1:10" ht="15">
      <c r="A69" s="24" t="s">
        <v>11</v>
      </c>
      <c r="B69" s="24"/>
      <c r="C69" s="12"/>
      <c r="D69" s="12" t="s">
        <v>14</v>
      </c>
      <c r="E69" s="15" t="s">
        <v>41</v>
      </c>
      <c r="F69" s="15" t="s">
        <v>31</v>
      </c>
      <c r="G69" s="12"/>
      <c r="H69" s="12" t="s">
        <v>14</v>
      </c>
      <c r="I69" s="23">
        <v>3694.28</v>
      </c>
      <c r="J69" s="25"/>
    </row>
    <row r="70" spans="1:10" ht="28.5">
      <c r="A70" s="28" t="s">
        <v>130</v>
      </c>
      <c r="B70" s="24"/>
      <c r="C70" s="26" t="s">
        <v>126</v>
      </c>
      <c r="D70" s="12" t="s">
        <v>14</v>
      </c>
      <c r="E70" s="21" t="s">
        <v>41</v>
      </c>
      <c r="F70" s="21" t="s">
        <v>31</v>
      </c>
      <c r="G70" s="26"/>
      <c r="H70" s="12" t="s">
        <v>14</v>
      </c>
      <c r="I70" s="23">
        <v>3694.28</v>
      </c>
      <c r="J70" s="25"/>
    </row>
    <row r="71" spans="1:10" ht="28.5">
      <c r="A71" s="28" t="s">
        <v>207</v>
      </c>
      <c r="B71" s="24"/>
      <c r="C71" s="26" t="s">
        <v>127</v>
      </c>
      <c r="D71" s="12" t="s">
        <v>14</v>
      </c>
      <c r="E71" s="21" t="s">
        <v>41</v>
      </c>
      <c r="F71" s="21" t="s">
        <v>31</v>
      </c>
      <c r="G71" s="26"/>
      <c r="H71" s="12" t="s">
        <v>14</v>
      </c>
      <c r="I71" s="23">
        <f>I72</f>
        <v>2972.223</v>
      </c>
      <c r="J71" s="25"/>
    </row>
    <row r="72" spans="1:10" ht="28.5">
      <c r="A72" s="28" t="s">
        <v>125</v>
      </c>
      <c r="B72" s="24"/>
      <c r="C72" s="26" t="s">
        <v>128</v>
      </c>
      <c r="D72" s="12"/>
      <c r="E72" s="21" t="s">
        <v>41</v>
      </c>
      <c r="F72" s="21" t="s">
        <v>31</v>
      </c>
      <c r="G72" s="26"/>
      <c r="H72" s="12"/>
      <c r="I72" s="23">
        <f>I73+I76</f>
        <v>2972.223</v>
      </c>
      <c r="J72" s="25"/>
    </row>
    <row r="73" spans="1:10" ht="14.25">
      <c r="A73" s="24" t="s">
        <v>73</v>
      </c>
      <c r="B73" s="24"/>
      <c r="C73" s="38" t="s">
        <v>129</v>
      </c>
      <c r="D73" s="12"/>
      <c r="E73" s="21" t="s">
        <v>41</v>
      </c>
      <c r="F73" s="21" t="s">
        <v>31</v>
      </c>
      <c r="G73" s="38"/>
      <c r="H73" s="12"/>
      <c r="I73" s="23">
        <f>I74+I75</f>
        <v>2700.145</v>
      </c>
      <c r="J73" s="25"/>
    </row>
    <row r="74" spans="1:10" ht="14.25">
      <c r="A74" s="35" t="s">
        <v>161</v>
      </c>
      <c r="B74" s="24"/>
      <c r="C74" s="39" t="s">
        <v>129</v>
      </c>
      <c r="D74" s="26">
        <v>110</v>
      </c>
      <c r="E74" s="21" t="s">
        <v>41</v>
      </c>
      <c r="F74" s="21" t="s">
        <v>31</v>
      </c>
      <c r="G74" s="39"/>
      <c r="H74" s="26">
        <v>110</v>
      </c>
      <c r="I74" s="23">
        <f>1311.136-272.078</f>
        <v>1039.058</v>
      </c>
      <c r="J74" s="25"/>
    </row>
    <row r="75" spans="1:10" ht="28.5">
      <c r="A75" s="24" t="s">
        <v>83</v>
      </c>
      <c r="B75" s="24"/>
      <c r="C75" s="39" t="s">
        <v>129</v>
      </c>
      <c r="D75" s="21" t="s">
        <v>84</v>
      </c>
      <c r="E75" s="21" t="s">
        <v>41</v>
      </c>
      <c r="F75" s="21" t="s">
        <v>31</v>
      </c>
      <c r="G75" s="39"/>
      <c r="H75" s="21" t="s">
        <v>84</v>
      </c>
      <c r="I75" s="23">
        <v>1661.087</v>
      </c>
      <c r="J75" s="25"/>
    </row>
    <row r="76" spans="1:10" ht="28.5">
      <c r="A76" s="24" t="s">
        <v>264</v>
      </c>
      <c r="B76" s="24"/>
      <c r="C76" s="39" t="s">
        <v>265</v>
      </c>
      <c r="D76" s="12"/>
      <c r="E76" s="21" t="s">
        <v>41</v>
      </c>
      <c r="F76" s="21" t="s">
        <v>31</v>
      </c>
      <c r="G76" s="39"/>
      <c r="H76" s="21"/>
      <c r="I76" s="23">
        <f>I77</f>
        <v>272.07799999999997</v>
      </c>
      <c r="J76" s="25"/>
    </row>
    <row r="77" spans="1:10" ht="14.25">
      <c r="A77" s="35" t="s">
        <v>161</v>
      </c>
      <c r="B77" s="24"/>
      <c r="C77" s="39" t="s">
        <v>265</v>
      </c>
      <c r="D77" s="26">
        <v>110</v>
      </c>
      <c r="E77" s="21" t="s">
        <v>41</v>
      </c>
      <c r="F77" s="21" t="s">
        <v>31</v>
      </c>
      <c r="G77" s="39"/>
      <c r="H77" s="21"/>
      <c r="I77" s="23">
        <v>272.07799999999997</v>
      </c>
      <c r="J77" s="25"/>
    </row>
    <row r="78" spans="1:10" ht="42.75">
      <c r="A78" s="28" t="s">
        <v>208</v>
      </c>
      <c r="B78" s="24"/>
      <c r="C78" s="26" t="s">
        <v>131</v>
      </c>
      <c r="D78" s="12"/>
      <c r="E78" s="21" t="s">
        <v>41</v>
      </c>
      <c r="F78" s="21" t="s">
        <v>31</v>
      </c>
      <c r="G78" s="26"/>
      <c r="H78" s="12"/>
      <c r="I78" s="23">
        <f>I79</f>
        <v>722.05700000000002</v>
      </c>
      <c r="J78" s="25"/>
    </row>
    <row r="79" spans="1:10" ht="14.25">
      <c r="A79" s="28" t="s">
        <v>132</v>
      </c>
      <c r="B79" s="24"/>
      <c r="C79" s="26" t="s">
        <v>133</v>
      </c>
      <c r="D79" s="12"/>
      <c r="E79" s="21" t="s">
        <v>41</v>
      </c>
      <c r="F79" s="21" t="s">
        <v>31</v>
      </c>
      <c r="G79" s="26"/>
      <c r="H79" s="12"/>
      <c r="I79" s="23">
        <f>I80+I83</f>
        <v>722.05700000000002</v>
      </c>
      <c r="J79" s="25"/>
    </row>
    <row r="80" spans="1:10" ht="14.25">
      <c r="A80" s="28" t="s">
        <v>74</v>
      </c>
      <c r="B80" s="24"/>
      <c r="C80" s="26" t="s">
        <v>134</v>
      </c>
      <c r="D80" s="12"/>
      <c r="E80" s="21" t="s">
        <v>41</v>
      </c>
      <c r="F80" s="21" t="s">
        <v>31</v>
      </c>
      <c r="G80" s="26"/>
      <c r="H80" s="12"/>
      <c r="I80" s="23">
        <f>I81+I82</f>
        <v>652.35500000000002</v>
      </c>
      <c r="J80" s="25"/>
    </row>
    <row r="81" spans="1:10" ht="14.25">
      <c r="A81" s="35" t="s">
        <v>161</v>
      </c>
      <c r="B81" s="24"/>
      <c r="C81" s="26" t="s">
        <v>134</v>
      </c>
      <c r="D81" s="26">
        <v>110</v>
      </c>
      <c r="E81" s="21" t="s">
        <v>41</v>
      </c>
      <c r="F81" s="21" t="s">
        <v>31</v>
      </c>
      <c r="G81" s="26"/>
      <c r="H81" s="26">
        <v>110</v>
      </c>
      <c r="I81" s="23">
        <f>402.463-69.702</f>
        <v>332.76100000000002</v>
      </c>
      <c r="J81" s="25"/>
    </row>
    <row r="82" spans="1:10" ht="28.5">
      <c r="A82" s="24" t="s">
        <v>83</v>
      </c>
      <c r="B82" s="24"/>
      <c r="C82" s="26" t="s">
        <v>134</v>
      </c>
      <c r="D82" s="21" t="s">
        <v>84</v>
      </c>
      <c r="E82" s="21" t="s">
        <v>41</v>
      </c>
      <c r="F82" s="21" t="s">
        <v>31</v>
      </c>
      <c r="G82" s="26"/>
      <c r="H82" s="21" t="s">
        <v>84</v>
      </c>
      <c r="I82" s="23">
        <v>319.59399999999999</v>
      </c>
      <c r="J82" s="25"/>
    </row>
    <row r="83" spans="1:10" ht="28.5">
      <c r="A83" s="24" t="s">
        <v>264</v>
      </c>
      <c r="B83" s="24"/>
      <c r="C83" s="39" t="s">
        <v>266</v>
      </c>
      <c r="D83" s="12"/>
      <c r="E83" s="21" t="s">
        <v>41</v>
      </c>
      <c r="F83" s="21" t="s">
        <v>31</v>
      </c>
      <c r="G83" s="26"/>
      <c r="H83" s="21"/>
      <c r="I83" s="23">
        <f>I84</f>
        <v>69.701999999999998</v>
      </c>
      <c r="J83" s="25"/>
    </row>
    <row r="84" spans="1:10" ht="14.25">
      <c r="A84" s="35" t="s">
        <v>161</v>
      </c>
      <c r="B84" s="24"/>
      <c r="C84" s="39" t="s">
        <v>266</v>
      </c>
      <c r="D84" s="26">
        <v>110</v>
      </c>
      <c r="E84" s="21" t="s">
        <v>41</v>
      </c>
      <c r="F84" s="21" t="s">
        <v>31</v>
      </c>
      <c r="G84" s="26"/>
      <c r="H84" s="21"/>
      <c r="I84" s="23">
        <v>69.701999999999998</v>
      </c>
      <c r="J84" s="25"/>
    </row>
    <row r="85" spans="1:10" ht="28.5">
      <c r="A85" s="28" t="s">
        <v>135</v>
      </c>
      <c r="B85" s="24"/>
      <c r="C85" s="12"/>
      <c r="D85" s="12" t="s">
        <v>14</v>
      </c>
      <c r="E85" s="15" t="s">
        <v>41</v>
      </c>
      <c r="F85" s="15" t="s">
        <v>34</v>
      </c>
      <c r="G85" s="12"/>
      <c r="H85" s="12" t="s">
        <v>14</v>
      </c>
      <c r="I85" s="23">
        <f>I86+I90</f>
        <v>2272.5100000000002</v>
      </c>
      <c r="J85" s="25"/>
    </row>
    <row r="86" spans="1:10" ht="57">
      <c r="A86" s="33" t="s">
        <v>218</v>
      </c>
      <c r="B86" s="34"/>
      <c r="C86" s="26" t="s">
        <v>136</v>
      </c>
      <c r="D86" s="12" t="s">
        <v>14</v>
      </c>
      <c r="E86" s="21" t="s">
        <v>41</v>
      </c>
      <c r="F86" s="21" t="s">
        <v>34</v>
      </c>
      <c r="G86" s="26"/>
      <c r="H86" s="12" t="s">
        <v>14</v>
      </c>
      <c r="I86" s="23">
        <f>I87</f>
        <v>1824.4</v>
      </c>
      <c r="J86" s="25"/>
    </row>
    <row r="87" spans="1:10" ht="14.25">
      <c r="A87" s="28" t="s">
        <v>139</v>
      </c>
      <c r="B87" s="24"/>
      <c r="C87" s="26" t="s">
        <v>137</v>
      </c>
      <c r="D87" s="12" t="s">
        <v>14</v>
      </c>
      <c r="E87" s="21" t="s">
        <v>41</v>
      </c>
      <c r="F87" s="21" t="s">
        <v>34</v>
      </c>
      <c r="G87" s="26"/>
      <c r="H87" s="12" t="s">
        <v>14</v>
      </c>
      <c r="I87" s="23">
        <f>I88</f>
        <v>1824.4</v>
      </c>
      <c r="J87" s="25"/>
    </row>
    <row r="88" spans="1:10" ht="14.25">
      <c r="A88" s="28" t="s">
        <v>75</v>
      </c>
      <c r="B88" s="24"/>
      <c r="C88" s="26" t="s">
        <v>138</v>
      </c>
      <c r="D88" s="12"/>
      <c r="E88" s="21" t="s">
        <v>41</v>
      </c>
      <c r="F88" s="21" t="s">
        <v>34</v>
      </c>
      <c r="G88" s="26"/>
      <c r="H88" s="12"/>
      <c r="I88" s="23">
        <f>I89</f>
        <v>1824.4</v>
      </c>
      <c r="J88" s="25"/>
    </row>
    <row r="89" spans="1:10" ht="28.5">
      <c r="A89" s="24" t="s">
        <v>83</v>
      </c>
      <c r="B89" s="24"/>
      <c r="C89" s="26" t="s">
        <v>138</v>
      </c>
      <c r="D89" s="21" t="s">
        <v>84</v>
      </c>
      <c r="E89" s="21" t="s">
        <v>41</v>
      </c>
      <c r="F89" s="21" t="s">
        <v>34</v>
      </c>
      <c r="G89" s="26"/>
      <c r="H89" s="21" t="s">
        <v>84</v>
      </c>
      <c r="I89" s="23">
        <f>124.4+1700</f>
        <v>1824.4</v>
      </c>
      <c r="J89" s="25"/>
    </row>
    <row r="90" spans="1:10" ht="42.75">
      <c r="A90" s="33" t="s">
        <v>149</v>
      </c>
      <c r="B90" s="34"/>
      <c r="C90" s="26" t="s">
        <v>146</v>
      </c>
      <c r="D90" s="12" t="s">
        <v>14</v>
      </c>
      <c r="E90" s="21" t="s">
        <v>41</v>
      </c>
      <c r="F90" s="21" t="s">
        <v>34</v>
      </c>
      <c r="G90" s="26"/>
      <c r="H90" s="12" t="s">
        <v>14</v>
      </c>
      <c r="I90" s="23">
        <f>I91</f>
        <v>448.11</v>
      </c>
      <c r="J90" s="25"/>
    </row>
    <row r="91" spans="1:10" ht="14.25">
      <c r="A91" s="28" t="s">
        <v>139</v>
      </c>
      <c r="B91" s="24"/>
      <c r="C91" s="26" t="s">
        <v>147</v>
      </c>
      <c r="D91" s="12" t="s">
        <v>14</v>
      </c>
      <c r="E91" s="21" t="s">
        <v>41</v>
      </c>
      <c r="F91" s="21" t="s">
        <v>34</v>
      </c>
      <c r="G91" s="26"/>
      <c r="H91" s="12" t="s">
        <v>14</v>
      </c>
      <c r="I91" s="23">
        <f>I92</f>
        <v>448.11</v>
      </c>
      <c r="J91" s="25"/>
    </row>
    <row r="92" spans="1:10" ht="14.25">
      <c r="A92" s="28" t="s">
        <v>75</v>
      </c>
      <c r="B92" s="24"/>
      <c r="C92" s="26" t="s">
        <v>148</v>
      </c>
      <c r="D92" s="12"/>
      <c r="E92" s="21" t="s">
        <v>41</v>
      </c>
      <c r="F92" s="21" t="s">
        <v>34</v>
      </c>
      <c r="G92" s="26"/>
      <c r="H92" s="12"/>
      <c r="I92" s="23">
        <f>I93</f>
        <v>448.11</v>
      </c>
      <c r="J92" s="25"/>
    </row>
    <row r="93" spans="1:10" ht="28.5">
      <c r="A93" s="24" t="s">
        <v>83</v>
      </c>
      <c r="B93" s="24"/>
      <c r="C93" s="26" t="s">
        <v>148</v>
      </c>
      <c r="D93" s="21" t="s">
        <v>84</v>
      </c>
      <c r="E93" s="21" t="s">
        <v>41</v>
      </c>
      <c r="F93" s="21" t="s">
        <v>34</v>
      </c>
      <c r="G93" s="26"/>
      <c r="H93" s="21" t="s">
        <v>84</v>
      </c>
      <c r="I93" s="23">
        <f>448.1+0.01</f>
        <v>448.11</v>
      </c>
      <c r="J93" s="25"/>
    </row>
    <row r="94" spans="1:10" ht="15">
      <c r="A94" s="37" t="s">
        <v>9</v>
      </c>
      <c r="B94" s="11">
        <v>911</v>
      </c>
      <c r="C94" s="11"/>
      <c r="D94" s="11"/>
      <c r="E94" s="15" t="s">
        <v>35</v>
      </c>
      <c r="F94" s="15" t="s">
        <v>32</v>
      </c>
      <c r="G94" s="11"/>
      <c r="H94" s="11"/>
      <c r="I94" s="23">
        <f>I95</f>
        <v>214</v>
      </c>
      <c r="J94" s="25"/>
    </row>
    <row r="95" spans="1:10" ht="15">
      <c r="A95" s="24" t="s">
        <v>27</v>
      </c>
      <c r="B95" s="24"/>
      <c r="C95" s="40"/>
      <c r="D95" s="40"/>
      <c r="E95" s="41" t="s">
        <v>35</v>
      </c>
      <c r="F95" s="41" t="s">
        <v>40</v>
      </c>
      <c r="G95" s="40"/>
      <c r="H95" s="40"/>
      <c r="I95" s="23">
        <f>I96</f>
        <v>214</v>
      </c>
      <c r="J95" s="25"/>
    </row>
    <row r="96" spans="1:10" ht="57">
      <c r="A96" s="33" t="s">
        <v>140</v>
      </c>
      <c r="B96" s="24"/>
      <c r="C96" s="26" t="s">
        <v>141</v>
      </c>
      <c r="D96" s="42"/>
      <c r="E96" s="42" t="s">
        <v>35</v>
      </c>
      <c r="F96" s="42" t="s">
        <v>40</v>
      </c>
      <c r="G96" s="26"/>
      <c r="H96" s="42"/>
      <c r="I96" s="23">
        <f>I97</f>
        <v>214</v>
      </c>
      <c r="J96" s="25"/>
    </row>
    <row r="97" spans="1:10" ht="28.5">
      <c r="A97" s="28" t="s">
        <v>144</v>
      </c>
      <c r="B97" s="24"/>
      <c r="C97" s="26" t="s">
        <v>142</v>
      </c>
      <c r="D97" s="42"/>
      <c r="E97" s="42" t="s">
        <v>35</v>
      </c>
      <c r="F97" s="42" t="s">
        <v>40</v>
      </c>
      <c r="G97" s="26"/>
      <c r="H97" s="42"/>
      <c r="I97" s="23">
        <f>I98</f>
        <v>214</v>
      </c>
      <c r="J97" s="25"/>
    </row>
    <row r="98" spans="1:10" ht="28.5">
      <c r="A98" s="24" t="s">
        <v>10</v>
      </c>
      <c r="B98" s="24"/>
      <c r="C98" s="26" t="s">
        <v>143</v>
      </c>
      <c r="D98" s="42"/>
      <c r="E98" s="42" t="s">
        <v>35</v>
      </c>
      <c r="F98" s="42" t="s">
        <v>40</v>
      </c>
      <c r="G98" s="26"/>
      <c r="H98" s="42"/>
      <c r="I98" s="23">
        <f>I99</f>
        <v>214</v>
      </c>
      <c r="J98" s="25"/>
    </row>
    <row r="99" spans="1:10" ht="28.5">
      <c r="A99" s="24" t="s">
        <v>83</v>
      </c>
      <c r="B99" s="43"/>
      <c r="C99" s="26" t="s">
        <v>143</v>
      </c>
      <c r="D99" s="21" t="s">
        <v>84</v>
      </c>
      <c r="E99" s="42" t="s">
        <v>35</v>
      </c>
      <c r="F99" s="42" t="s">
        <v>40</v>
      </c>
      <c r="G99" s="26"/>
      <c r="H99" s="21" t="s">
        <v>84</v>
      </c>
      <c r="I99" s="23">
        <v>214</v>
      </c>
      <c r="J99" s="25"/>
    </row>
    <row r="100" spans="1:10" ht="42.75">
      <c r="A100" s="29" t="s">
        <v>120</v>
      </c>
      <c r="B100" s="11">
        <v>911</v>
      </c>
      <c r="C100" s="15"/>
      <c r="D100" s="15"/>
      <c r="E100" s="15"/>
      <c r="F100" s="15"/>
      <c r="G100" s="15"/>
      <c r="H100" s="15"/>
      <c r="I100" s="30">
        <f>I101</f>
        <v>5591.4080000000004</v>
      </c>
      <c r="J100" s="25"/>
    </row>
    <row r="101" spans="1:10" ht="15">
      <c r="A101" s="17" t="s">
        <v>19</v>
      </c>
      <c r="B101" s="44"/>
      <c r="C101" s="15"/>
      <c r="D101" s="15"/>
      <c r="E101" s="45" t="s">
        <v>34</v>
      </c>
      <c r="F101" s="45" t="s">
        <v>32</v>
      </c>
      <c r="G101" s="15"/>
      <c r="H101" s="15"/>
      <c r="I101" s="23">
        <f>I102</f>
        <v>5591.4080000000004</v>
      </c>
      <c r="J101" s="25"/>
    </row>
    <row r="102" spans="1:10" ht="15">
      <c r="A102" s="17" t="s">
        <v>66</v>
      </c>
      <c r="B102" s="46"/>
      <c r="C102" s="21"/>
      <c r="D102" s="21"/>
      <c r="E102" s="45" t="s">
        <v>34</v>
      </c>
      <c r="F102" s="45" t="s">
        <v>38</v>
      </c>
      <c r="G102" s="21"/>
      <c r="H102" s="21"/>
      <c r="I102" s="23">
        <f>I103</f>
        <v>5591.4080000000004</v>
      </c>
      <c r="J102" s="25"/>
    </row>
    <row r="103" spans="1:10" ht="42.75">
      <c r="A103" s="28" t="s">
        <v>120</v>
      </c>
      <c r="B103" s="27"/>
      <c r="C103" s="36" t="s">
        <v>163</v>
      </c>
      <c r="D103" s="36"/>
      <c r="E103" s="36" t="s">
        <v>34</v>
      </c>
      <c r="F103" s="36" t="s">
        <v>38</v>
      </c>
      <c r="G103" s="36"/>
      <c r="H103" s="36"/>
      <c r="I103" s="47">
        <f>I104+I108+I112+I119</f>
        <v>5591.4080000000004</v>
      </c>
      <c r="J103" s="25"/>
    </row>
    <row r="104" spans="1:10" ht="28.5">
      <c r="A104" s="28" t="s">
        <v>121</v>
      </c>
      <c r="B104" s="27"/>
      <c r="C104" s="36" t="s">
        <v>164</v>
      </c>
      <c r="D104" s="36"/>
      <c r="E104" s="36" t="s">
        <v>34</v>
      </c>
      <c r="F104" s="36" t="s">
        <v>38</v>
      </c>
      <c r="G104" s="36"/>
      <c r="H104" s="36"/>
      <c r="I104" s="47">
        <v>620</v>
      </c>
      <c r="J104" s="25"/>
    </row>
    <row r="105" spans="1:10" ht="14.25">
      <c r="A105" s="33" t="s">
        <v>123</v>
      </c>
      <c r="B105" s="27"/>
      <c r="C105" s="36" t="s">
        <v>165</v>
      </c>
      <c r="D105" s="36"/>
      <c r="E105" s="36" t="s">
        <v>34</v>
      </c>
      <c r="F105" s="36" t="s">
        <v>38</v>
      </c>
      <c r="G105" s="36"/>
      <c r="H105" s="36"/>
      <c r="I105" s="47">
        <v>620</v>
      </c>
      <c r="J105" s="25"/>
    </row>
    <row r="106" spans="1:10" ht="42.75">
      <c r="A106" s="33" t="s">
        <v>211</v>
      </c>
      <c r="B106" s="27"/>
      <c r="C106" s="36" t="s">
        <v>166</v>
      </c>
      <c r="D106" s="36"/>
      <c r="E106" s="36" t="s">
        <v>34</v>
      </c>
      <c r="F106" s="36" t="s">
        <v>38</v>
      </c>
      <c r="G106" s="36"/>
      <c r="H106" s="36"/>
      <c r="I106" s="47">
        <v>620</v>
      </c>
      <c r="J106" s="25"/>
    </row>
    <row r="107" spans="1:10" ht="28.5">
      <c r="A107" s="24" t="s">
        <v>83</v>
      </c>
      <c r="B107" s="26"/>
      <c r="C107" s="36" t="s">
        <v>166</v>
      </c>
      <c r="D107" s="21" t="s">
        <v>84</v>
      </c>
      <c r="E107" s="36" t="s">
        <v>34</v>
      </c>
      <c r="F107" s="36" t="s">
        <v>38</v>
      </c>
      <c r="G107" s="36"/>
      <c r="H107" s="21" t="s">
        <v>84</v>
      </c>
      <c r="I107" s="47">
        <v>620</v>
      </c>
      <c r="J107" s="25"/>
    </row>
    <row r="108" spans="1:10" ht="28.5">
      <c r="A108" s="28" t="s">
        <v>122</v>
      </c>
      <c r="B108" s="26"/>
      <c r="C108" s="36" t="s">
        <v>167</v>
      </c>
      <c r="D108" s="21"/>
      <c r="E108" s="36" t="s">
        <v>34</v>
      </c>
      <c r="F108" s="36" t="s">
        <v>38</v>
      </c>
      <c r="G108" s="36"/>
      <c r="H108" s="21"/>
      <c r="I108" s="47">
        <f>I109</f>
        <v>4442.4080000000004</v>
      </c>
      <c r="J108" s="25"/>
    </row>
    <row r="109" spans="1:10" ht="57">
      <c r="A109" s="33" t="s">
        <v>124</v>
      </c>
      <c r="B109" s="26"/>
      <c r="C109" s="36" t="s">
        <v>168</v>
      </c>
      <c r="D109" s="21"/>
      <c r="E109" s="36" t="s">
        <v>34</v>
      </c>
      <c r="F109" s="36" t="s">
        <v>38</v>
      </c>
      <c r="G109" s="36"/>
      <c r="H109" s="21"/>
      <c r="I109" s="47">
        <f>I110</f>
        <v>4442.4080000000004</v>
      </c>
      <c r="J109" s="25"/>
    </row>
    <row r="110" spans="1:10" ht="57">
      <c r="A110" s="33" t="s">
        <v>212</v>
      </c>
      <c r="B110" s="27"/>
      <c r="C110" s="36" t="s">
        <v>169</v>
      </c>
      <c r="D110" s="36"/>
      <c r="E110" s="36" t="s">
        <v>34</v>
      </c>
      <c r="F110" s="36" t="s">
        <v>38</v>
      </c>
      <c r="G110" s="36"/>
      <c r="H110" s="36"/>
      <c r="I110" s="47">
        <f>I111</f>
        <v>4442.4080000000004</v>
      </c>
      <c r="J110" s="25"/>
    </row>
    <row r="111" spans="1:10" ht="28.5">
      <c r="A111" s="24" t="s">
        <v>83</v>
      </c>
      <c r="B111" s="26"/>
      <c r="C111" s="36" t="s">
        <v>169</v>
      </c>
      <c r="D111" s="21" t="s">
        <v>84</v>
      </c>
      <c r="E111" s="36" t="s">
        <v>34</v>
      </c>
      <c r="F111" s="36" t="s">
        <v>38</v>
      </c>
      <c r="G111" s="36"/>
      <c r="H111" s="21" t="s">
        <v>84</v>
      </c>
      <c r="I111" s="47">
        <f>2892+1550.388+0.02</f>
        <v>4442.4080000000004</v>
      </c>
      <c r="J111" s="25"/>
    </row>
    <row r="112" spans="1:10" ht="14.25">
      <c r="A112" s="28" t="s">
        <v>183</v>
      </c>
      <c r="B112" s="27"/>
      <c r="C112" s="36" t="s">
        <v>180</v>
      </c>
      <c r="D112" s="36"/>
      <c r="E112" s="36" t="s">
        <v>34</v>
      </c>
      <c r="F112" s="36" t="s">
        <v>38</v>
      </c>
      <c r="G112" s="36"/>
      <c r="H112" s="36"/>
      <c r="I112" s="47">
        <f>I113</f>
        <v>100</v>
      </c>
      <c r="J112" s="25"/>
    </row>
    <row r="113" spans="1:10" ht="28.5">
      <c r="A113" s="33" t="s">
        <v>182</v>
      </c>
      <c r="B113" s="27"/>
      <c r="C113" s="36" t="s">
        <v>181</v>
      </c>
      <c r="D113" s="36"/>
      <c r="E113" s="36" t="s">
        <v>34</v>
      </c>
      <c r="F113" s="36" t="s">
        <v>38</v>
      </c>
      <c r="G113" s="36"/>
      <c r="H113" s="36"/>
      <c r="I113" s="47">
        <f>I114</f>
        <v>100</v>
      </c>
      <c r="J113" s="25"/>
    </row>
    <row r="114" spans="1:10" ht="42.75">
      <c r="A114" s="33" t="s">
        <v>211</v>
      </c>
      <c r="B114" s="27"/>
      <c r="C114" s="36" t="s">
        <v>179</v>
      </c>
      <c r="D114" s="36"/>
      <c r="E114" s="36" t="s">
        <v>34</v>
      </c>
      <c r="F114" s="36" t="s">
        <v>38</v>
      </c>
      <c r="G114" s="36"/>
      <c r="H114" s="36"/>
      <c r="I114" s="47">
        <f>I115</f>
        <v>100</v>
      </c>
      <c r="J114" s="25"/>
    </row>
    <row r="115" spans="1:10" ht="28.5">
      <c r="A115" s="24" t="s">
        <v>83</v>
      </c>
      <c r="B115" s="26"/>
      <c r="C115" s="36" t="s">
        <v>179</v>
      </c>
      <c r="D115" s="21" t="s">
        <v>84</v>
      </c>
      <c r="E115" s="36" t="s">
        <v>34</v>
      </c>
      <c r="F115" s="36" t="s">
        <v>38</v>
      </c>
      <c r="G115" s="36"/>
      <c r="H115" s="21" t="s">
        <v>84</v>
      </c>
      <c r="I115" s="47">
        <f>50+50</f>
        <v>100</v>
      </c>
      <c r="J115" s="25"/>
    </row>
    <row r="116" spans="1:10" ht="28.5">
      <c r="A116" s="24" t="s">
        <v>267</v>
      </c>
      <c r="B116" s="26"/>
      <c r="C116" s="36" t="s">
        <v>270</v>
      </c>
      <c r="D116" s="21"/>
      <c r="E116" s="36" t="s">
        <v>34</v>
      </c>
      <c r="F116" s="36" t="s">
        <v>38</v>
      </c>
      <c r="G116" s="36"/>
      <c r="H116" s="21"/>
      <c r="I116" s="47">
        <f>I117</f>
        <v>429</v>
      </c>
      <c r="J116" s="25"/>
    </row>
    <row r="117" spans="1:10" ht="28.5">
      <c r="A117" s="24" t="s">
        <v>268</v>
      </c>
      <c r="B117" s="26"/>
      <c r="C117" s="36" t="s">
        <v>271</v>
      </c>
      <c r="D117" s="21"/>
      <c r="E117" s="36" t="s">
        <v>34</v>
      </c>
      <c r="F117" s="36" t="s">
        <v>38</v>
      </c>
      <c r="G117" s="36"/>
      <c r="H117" s="21"/>
      <c r="I117" s="47">
        <f>I118</f>
        <v>429</v>
      </c>
      <c r="J117" s="25"/>
    </row>
    <row r="118" spans="1:10" ht="28.5">
      <c r="A118" s="24" t="s">
        <v>269</v>
      </c>
      <c r="B118" s="26"/>
      <c r="C118" s="36" t="s">
        <v>272</v>
      </c>
      <c r="D118" s="21"/>
      <c r="E118" s="36" t="s">
        <v>34</v>
      </c>
      <c r="F118" s="36" t="s">
        <v>38</v>
      </c>
      <c r="G118" s="36"/>
      <c r="H118" s="21"/>
      <c r="I118" s="47">
        <f>I119</f>
        <v>429</v>
      </c>
      <c r="J118" s="25"/>
    </row>
    <row r="119" spans="1:10" ht="28.5">
      <c r="A119" s="24" t="s">
        <v>83</v>
      </c>
      <c r="B119" s="26"/>
      <c r="C119" s="36" t="s">
        <v>272</v>
      </c>
      <c r="D119" s="21" t="s">
        <v>84</v>
      </c>
      <c r="E119" s="36" t="s">
        <v>34</v>
      </c>
      <c r="F119" s="36" t="s">
        <v>38</v>
      </c>
      <c r="G119" s="36"/>
      <c r="H119" s="21"/>
      <c r="I119" s="47">
        <v>429</v>
      </c>
      <c r="J119" s="25"/>
    </row>
    <row r="120" spans="1:10" ht="42.75">
      <c r="A120" s="14" t="s">
        <v>225</v>
      </c>
      <c r="B120" s="26"/>
      <c r="C120" s="36"/>
      <c r="D120" s="21"/>
      <c r="E120" s="36"/>
      <c r="F120" s="36"/>
      <c r="G120" s="36"/>
      <c r="H120" s="21"/>
      <c r="I120" s="47">
        <f>I121</f>
        <v>1195.7</v>
      </c>
      <c r="J120" s="25"/>
    </row>
    <row r="121" spans="1:10" ht="15">
      <c r="A121" s="17" t="s">
        <v>7</v>
      </c>
      <c r="B121" s="15"/>
      <c r="C121" s="15"/>
      <c r="D121" s="15"/>
      <c r="E121" s="15" t="s">
        <v>40</v>
      </c>
      <c r="F121" s="15" t="s">
        <v>32</v>
      </c>
      <c r="G121" s="21"/>
      <c r="H121" s="21"/>
      <c r="I121" s="23">
        <f>I122</f>
        <v>1195.7</v>
      </c>
    </row>
    <row r="122" spans="1:10" ht="15">
      <c r="A122" s="20" t="s">
        <v>8</v>
      </c>
      <c r="B122" s="21"/>
      <c r="C122" s="21"/>
      <c r="D122" s="22"/>
      <c r="E122" s="22" t="s">
        <v>40</v>
      </c>
      <c r="F122" s="15" t="s">
        <v>37</v>
      </c>
      <c r="G122" s="21"/>
      <c r="H122" s="21"/>
      <c r="I122" s="23">
        <f>I123+I129</f>
        <v>1195.7</v>
      </c>
    </row>
    <row r="123" spans="1:10" ht="42.75">
      <c r="A123" s="24" t="s">
        <v>226</v>
      </c>
      <c r="B123" s="24"/>
      <c r="C123" s="26" t="s">
        <v>229</v>
      </c>
      <c r="D123" s="21"/>
      <c r="E123" s="21" t="s">
        <v>40</v>
      </c>
      <c r="F123" s="21" t="s">
        <v>37</v>
      </c>
      <c r="G123" s="21"/>
      <c r="H123" s="21"/>
      <c r="I123" s="23">
        <f>I124+I126</f>
        <v>300</v>
      </c>
    </row>
    <row r="124" spans="1:10" ht="28.5">
      <c r="A124" s="24" t="s">
        <v>227</v>
      </c>
      <c r="B124" s="24"/>
      <c r="C124" s="26" t="s">
        <v>230</v>
      </c>
      <c r="D124" s="21"/>
      <c r="E124" s="21" t="s">
        <v>40</v>
      </c>
      <c r="F124" s="21" t="s">
        <v>37</v>
      </c>
      <c r="G124" s="21"/>
      <c r="H124" s="21"/>
      <c r="I124" s="23">
        <f>I125</f>
        <v>270</v>
      </c>
    </row>
    <row r="125" spans="1:10" ht="28.5">
      <c r="A125" s="24" t="s">
        <v>83</v>
      </c>
      <c r="B125" s="24"/>
      <c r="C125" s="26" t="s">
        <v>230</v>
      </c>
      <c r="D125" s="21" t="s">
        <v>84</v>
      </c>
      <c r="E125" s="21" t="s">
        <v>40</v>
      </c>
      <c r="F125" s="21" t="s">
        <v>37</v>
      </c>
      <c r="G125" s="21"/>
      <c r="H125" s="21"/>
      <c r="I125" s="23">
        <v>270</v>
      </c>
    </row>
    <row r="126" spans="1:10" ht="28.5">
      <c r="A126" s="24" t="s">
        <v>228</v>
      </c>
      <c r="B126" s="24"/>
      <c r="C126" s="26" t="s">
        <v>231</v>
      </c>
      <c r="D126" s="21"/>
      <c r="E126" s="21" t="s">
        <v>40</v>
      </c>
      <c r="F126" s="21" t="s">
        <v>37</v>
      </c>
      <c r="G126" s="21"/>
      <c r="H126" s="21"/>
      <c r="I126" s="23">
        <f>I127</f>
        <v>30</v>
      </c>
    </row>
    <row r="127" spans="1:10" ht="28.5">
      <c r="A127" s="24" t="s">
        <v>83</v>
      </c>
      <c r="B127" s="24"/>
      <c r="C127" s="26" t="s">
        <v>231</v>
      </c>
      <c r="D127" s="21" t="s">
        <v>84</v>
      </c>
      <c r="E127" s="21" t="s">
        <v>40</v>
      </c>
      <c r="F127" s="21" t="s">
        <v>37</v>
      </c>
      <c r="G127" s="21"/>
      <c r="H127" s="21"/>
      <c r="I127" s="23">
        <v>30</v>
      </c>
    </row>
    <row r="128" spans="1:10" ht="15">
      <c r="A128" s="20" t="s">
        <v>21</v>
      </c>
      <c r="B128" s="24"/>
      <c r="C128" s="26"/>
      <c r="D128" s="21"/>
      <c r="E128" s="22" t="s">
        <v>40</v>
      </c>
      <c r="F128" s="15" t="s">
        <v>33</v>
      </c>
      <c r="G128" s="21"/>
      <c r="H128" s="21"/>
      <c r="I128" s="23">
        <f>I129</f>
        <v>895.7</v>
      </c>
    </row>
    <row r="129" spans="1:10" ht="57">
      <c r="A129" s="24" t="s">
        <v>232</v>
      </c>
      <c r="B129" s="24"/>
      <c r="C129" s="26" t="s">
        <v>233</v>
      </c>
      <c r="D129" s="21"/>
      <c r="E129" s="21" t="s">
        <v>40</v>
      </c>
      <c r="F129" s="21" t="s">
        <v>33</v>
      </c>
      <c r="G129" s="21"/>
      <c r="H129" s="21"/>
      <c r="I129" s="23">
        <f>I130+I132</f>
        <v>895.7</v>
      </c>
    </row>
    <row r="130" spans="1:10" ht="28.5">
      <c r="A130" s="24" t="s">
        <v>227</v>
      </c>
      <c r="B130" s="24"/>
      <c r="C130" s="26" t="s">
        <v>234</v>
      </c>
      <c r="D130" s="21"/>
      <c r="E130" s="21" t="s">
        <v>40</v>
      </c>
      <c r="F130" s="21" t="s">
        <v>33</v>
      </c>
      <c r="G130" s="21"/>
      <c r="H130" s="21"/>
      <c r="I130" s="23">
        <f>I131</f>
        <v>817</v>
      </c>
    </row>
    <row r="131" spans="1:10" ht="28.5">
      <c r="A131" s="24" t="s">
        <v>83</v>
      </c>
      <c r="B131" s="24"/>
      <c r="C131" s="26" t="s">
        <v>234</v>
      </c>
      <c r="D131" s="21" t="s">
        <v>84</v>
      </c>
      <c r="E131" s="21" t="s">
        <v>40</v>
      </c>
      <c r="F131" s="21" t="s">
        <v>33</v>
      </c>
      <c r="G131" s="21"/>
      <c r="H131" s="21"/>
      <c r="I131" s="47">
        <v>817</v>
      </c>
    </row>
    <row r="132" spans="1:10" ht="28.5">
      <c r="A132" s="24" t="s">
        <v>228</v>
      </c>
      <c r="B132" s="24"/>
      <c r="C132" s="26" t="s">
        <v>235</v>
      </c>
      <c r="D132" s="21"/>
      <c r="E132" s="21" t="s">
        <v>40</v>
      </c>
      <c r="F132" s="21" t="s">
        <v>33</v>
      </c>
      <c r="G132" s="21"/>
      <c r="H132" s="21"/>
      <c r="I132" s="47">
        <f>I133</f>
        <v>78.7</v>
      </c>
    </row>
    <row r="133" spans="1:10" ht="28.5">
      <c r="A133" s="24" t="s">
        <v>83</v>
      </c>
      <c r="B133" s="24"/>
      <c r="C133" s="26" t="s">
        <v>236</v>
      </c>
      <c r="D133" s="21" t="s">
        <v>84</v>
      </c>
      <c r="E133" s="21" t="s">
        <v>40</v>
      </c>
      <c r="F133" s="21" t="s">
        <v>33</v>
      </c>
      <c r="G133" s="21"/>
      <c r="H133" s="21"/>
      <c r="I133" s="47">
        <v>78.7</v>
      </c>
    </row>
    <row r="134" spans="1:10" ht="129">
      <c r="A134" s="14" t="s">
        <v>237</v>
      </c>
      <c r="B134" s="27"/>
      <c r="C134" s="26"/>
      <c r="D134" s="21"/>
      <c r="E134" s="21"/>
      <c r="F134" s="21"/>
      <c r="G134" s="47">
        <f>G137</f>
        <v>746.77</v>
      </c>
      <c r="H134" s="21"/>
      <c r="I134" s="48">
        <f>I137+I145+I150+I155+I160</f>
        <v>1166.3499999999999</v>
      </c>
      <c r="J134" s="49"/>
    </row>
    <row r="135" spans="1:10" ht="15">
      <c r="A135" s="17" t="s">
        <v>19</v>
      </c>
      <c r="B135" s="27"/>
      <c r="C135" s="26"/>
      <c r="D135" s="21"/>
      <c r="E135" s="15" t="s">
        <v>34</v>
      </c>
      <c r="F135" s="15" t="s">
        <v>32</v>
      </c>
      <c r="G135" s="47"/>
      <c r="H135" s="21"/>
      <c r="I135" s="47">
        <f>I136</f>
        <v>746.68999999999994</v>
      </c>
      <c r="J135" s="49"/>
    </row>
    <row r="136" spans="1:10" ht="15">
      <c r="A136" s="17" t="s">
        <v>66</v>
      </c>
      <c r="B136" s="27"/>
      <c r="C136" s="26"/>
      <c r="D136" s="21"/>
      <c r="E136" s="15" t="s">
        <v>34</v>
      </c>
      <c r="F136" s="15" t="s">
        <v>38</v>
      </c>
      <c r="G136" s="47"/>
      <c r="H136" s="21"/>
      <c r="I136" s="47">
        <f>I137</f>
        <v>746.68999999999994</v>
      </c>
      <c r="J136" s="49"/>
    </row>
    <row r="137" spans="1:10" ht="99.75">
      <c r="A137" s="24" t="s">
        <v>237</v>
      </c>
      <c r="B137" s="27"/>
      <c r="C137" s="26" t="s">
        <v>238</v>
      </c>
      <c r="D137" s="21"/>
      <c r="E137" s="21" t="s">
        <v>34</v>
      </c>
      <c r="F137" s="21" t="s">
        <v>38</v>
      </c>
      <c r="G137" s="47">
        <f>G138</f>
        <v>746.77</v>
      </c>
      <c r="H137" s="21"/>
      <c r="I137" s="47">
        <f>I138</f>
        <v>746.68999999999994</v>
      </c>
    </row>
    <row r="138" spans="1:10" ht="14.25">
      <c r="A138" s="24" t="s">
        <v>239</v>
      </c>
      <c r="B138" s="27"/>
      <c r="C138" s="26" t="s">
        <v>240</v>
      </c>
      <c r="D138" s="21"/>
      <c r="E138" s="21" t="s">
        <v>34</v>
      </c>
      <c r="F138" s="21" t="s">
        <v>38</v>
      </c>
      <c r="G138" s="47">
        <f>G139+G141</f>
        <v>746.77</v>
      </c>
      <c r="H138" s="21"/>
      <c r="I138" s="47">
        <f>I139+I141</f>
        <v>746.68999999999994</v>
      </c>
    </row>
    <row r="139" spans="1:10" ht="28.5">
      <c r="A139" s="24" t="s">
        <v>241</v>
      </c>
      <c r="B139" s="27"/>
      <c r="C139" s="26" t="s">
        <v>242</v>
      </c>
      <c r="D139" s="21"/>
      <c r="E139" s="21" t="s">
        <v>34</v>
      </c>
      <c r="F139" s="21" t="s">
        <v>38</v>
      </c>
      <c r="G139" s="47">
        <f>G140</f>
        <v>678.89</v>
      </c>
      <c r="H139" s="21"/>
      <c r="I139" s="47">
        <f>I140</f>
        <v>678.8</v>
      </c>
    </row>
    <row r="140" spans="1:10" ht="28.5">
      <c r="A140" s="24" t="s">
        <v>83</v>
      </c>
      <c r="B140" s="27"/>
      <c r="C140" s="26" t="s">
        <v>242</v>
      </c>
      <c r="D140" s="21" t="s">
        <v>243</v>
      </c>
      <c r="E140" s="21" t="s">
        <v>34</v>
      </c>
      <c r="F140" s="21" t="s">
        <v>38</v>
      </c>
      <c r="G140" s="47">
        <v>678.89</v>
      </c>
      <c r="H140" s="21"/>
      <c r="I140" s="47">
        <v>678.8</v>
      </c>
    </row>
    <row r="141" spans="1:10" ht="28.5">
      <c r="A141" s="24" t="s">
        <v>244</v>
      </c>
      <c r="B141" s="27"/>
      <c r="C141" s="26" t="s">
        <v>245</v>
      </c>
      <c r="D141" s="21"/>
      <c r="E141" s="21" t="s">
        <v>34</v>
      </c>
      <c r="F141" s="21" t="s">
        <v>38</v>
      </c>
      <c r="G141" s="47">
        <f>G142</f>
        <v>67.88</v>
      </c>
      <c r="H141" s="21"/>
      <c r="I141" s="47">
        <f>I142</f>
        <v>67.89</v>
      </c>
    </row>
    <row r="142" spans="1:10" ht="28.5">
      <c r="A142" s="24" t="s">
        <v>83</v>
      </c>
      <c r="B142" s="24"/>
      <c r="C142" s="26" t="s">
        <v>245</v>
      </c>
      <c r="D142" s="21" t="s">
        <v>243</v>
      </c>
      <c r="E142" s="21" t="s">
        <v>34</v>
      </c>
      <c r="F142" s="21" t="s">
        <v>38</v>
      </c>
      <c r="G142" s="23">
        <v>67.88</v>
      </c>
      <c r="H142" s="21"/>
      <c r="I142" s="23">
        <f>67.88+0.01</f>
        <v>67.89</v>
      </c>
    </row>
    <row r="143" spans="1:10" ht="15">
      <c r="A143" s="17" t="s">
        <v>7</v>
      </c>
      <c r="B143" s="24"/>
      <c r="C143" s="26"/>
      <c r="D143" s="21"/>
      <c r="E143" s="15" t="s">
        <v>40</v>
      </c>
      <c r="F143" s="15" t="s">
        <v>32</v>
      </c>
      <c r="G143" s="23"/>
      <c r="H143" s="21"/>
      <c r="I143" s="23">
        <f>I144</f>
        <v>419.66</v>
      </c>
    </row>
    <row r="144" spans="1:10" ht="15">
      <c r="A144" s="20" t="s">
        <v>21</v>
      </c>
      <c r="B144" s="24"/>
      <c r="C144" s="26"/>
      <c r="D144" s="21"/>
      <c r="E144" s="15" t="s">
        <v>40</v>
      </c>
      <c r="F144" s="15" t="s">
        <v>33</v>
      </c>
      <c r="G144" s="23"/>
      <c r="H144" s="21"/>
      <c r="I144" s="23">
        <f>I145+I150+I155+I160</f>
        <v>419.66</v>
      </c>
    </row>
    <row r="145" spans="1:9" ht="28.5">
      <c r="A145" s="24" t="s">
        <v>246</v>
      </c>
      <c r="B145" s="27"/>
      <c r="C145" s="26" t="s">
        <v>240</v>
      </c>
      <c r="D145" s="21"/>
      <c r="E145" s="21" t="s">
        <v>40</v>
      </c>
      <c r="F145" s="21" t="s">
        <v>33</v>
      </c>
      <c r="G145" s="47">
        <f>G146+G148</f>
        <v>99</v>
      </c>
      <c r="H145" s="21"/>
      <c r="I145" s="47">
        <f>I146+I148</f>
        <v>99</v>
      </c>
    </row>
    <row r="146" spans="1:9" ht="28.5">
      <c r="A146" s="24" t="s">
        <v>241</v>
      </c>
      <c r="B146" s="27"/>
      <c r="C146" s="26" t="s">
        <v>247</v>
      </c>
      <c r="D146" s="21"/>
      <c r="E146" s="21" t="s">
        <v>40</v>
      </c>
      <c r="F146" s="21" t="s">
        <v>33</v>
      </c>
      <c r="G146" s="47">
        <f>G147</f>
        <v>90</v>
      </c>
      <c r="H146" s="21"/>
      <c r="I146" s="47">
        <f>I147</f>
        <v>90</v>
      </c>
    </row>
    <row r="147" spans="1:9" ht="28.5">
      <c r="A147" s="24" t="s">
        <v>83</v>
      </c>
      <c r="B147" s="27"/>
      <c r="C147" s="26" t="s">
        <v>247</v>
      </c>
      <c r="D147" s="21" t="s">
        <v>243</v>
      </c>
      <c r="E147" s="21" t="s">
        <v>40</v>
      </c>
      <c r="F147" s="21" t="s">
        <v>33</v>
      </c>
      <c r="G147" s="47">
        <v>90</v>
      </c>
      <c r="H147" s="21"/>
      <c r="I147" s="47">
        <v>90</v>
      </c>
    </row>
    <row r="148" spans="1:9" ht="28.5">
      <c r="A148" s="24" t="s">
        <v>244</v>
      </c>
      <c r="B148" s="27"/>
      <c r="C148" s="26" t="s">
        <v>248</v>
      </c>
      <c r="D148" s="21"/>
      <c r="E148" s="21" t="s">
        <v>40</v>
      </c>
      <c r="F148" s="21" t="s">
        <v>33</v>
      </c>
      <c r="G148" s="47">
        <f>G149</f>
        <v>9</v>
      </c>
      <c r="H148" s="21"/>
      <c r="I148" s="47">
        <f>I149</f>
        <v>9</v>
      </c>
    </row>
    <row r="149" spans="1:9" ht="28.5">
      <c r="A149" s="24" t="s">
        <v>83</v>
      </c>
      <c r="B149" s="24"/>
      <c r="C149" s="26" t="s">
        <v>248</v>
      </c>
      <c r="D149" s="21" t="s">
        <v>243</v>
      </c>
      <c r="E149" s="21" t="s">
        <v>40</v>
      </c>
      <c r="F149" s="21" t="s">
        <v>33</v>
      </c>
      <c r="G149" s="23">
        <v>9</v>
      </c>
      <c r="H149" s="21"/>
      <c r="I149" s="23">
        <v>9</v>
      </c>
    </row>
    <row r="150" spans="1:9" ht="28.5">
      <c r="A150" s="24" t="s">
        <v>249</v>
      </c>
      <c r="B150" s="27"/>
      <c r="C150" s="26" t="s">
        <v>250</v>
      </c>
      <c r="D150" s="21"/>
      <c r="E150" s="21" t="s">
        <v>40</v>
      </c>
      <c r="F150" s="21" t="s">
        <v>33</v>
      </c>
      <c r="G150" s="47">
        <f>G151+G153</f>
        <v>13.75</v>
      </c>
      <c r="H150" s="21"/>
      <c r="I150" s="47">
        <f>I151+I153</f>
        <v>13.75</v>
      </c>
    </row>
    <row r="151" spans="1:9" ht="28.5">
      <c r="A151" s="24" t="s">
        <v>241</v>
      </c>
      <c r="B151" s="27"/>
      <c r="C151" s="26" t="s">
        <v>251</v>
      </c>
      <c r="D151" s="21"/>
      <c r="E151" s="21" t="s">
        <v>40</v>
      </c>
      <c r="F151" s="21" t="s">
        <v>33</v>
      </c>
      <c r="G151" s="47">
        <f>G152</f>
        <v>12.5</v>
      </c>
      <c r="H151" s="21"/>
      <c r="I151" s="47">
        <f>I152</f>
        <v>12.5</v>
      </c>
    </row>
    <row r="152" spans="1:9" ht="28.5">
      <c r="A152" s="24" t="s">
        <v>83</v>
      </c>
      <c r="B152" s="27"/>
      <c r="C152" s="26" t="s">
        <v>251</v>
      </c>
      <c r="D152" s="21" t="s">
        <v>243</v>
      </c>
      <c r="E152" s="21" t="s">
        <v>40</v>
      </c>
      <c r="F152" s="21" t="s">
        <v>33</v>
      </c>
      <c r="G152" s="47">
        <v>12.5</v>
      </c>
      <c r="H152" s="21"/>
      <c r="I152" s="47">
        <v>12.5</v>
      </c>
    </row>
    <row r="153" spans="1:9" ht="28.5">
      <c r="A153" s="24" t="s">
        <v>244</v>
      </c>
      <c r="B153" s="27"/>
      <c r="C153" s="26" t="s">
        <v>252</v>
      </c>
      <c r="D153" s="21"/>
      <c r="E153" s="21" t="s">
        <v>40</v>
      </c>
      <c r="F153" s="21" t="s">
        <v>33</v>
      </c>
      <c r="G153" s="47">
        <f>G154</f>
        <v>1.25</v>
      </c>
      <c r="H153" s="21"/>
      <c r="I153" s="47">
        <f>I154</f>
        <v>1.25</v>
      </c>
    </row>
    <row r="154" spans="1:9" ht="28.5">
      <c r="A154" s="24" t="s">
        <v>83</v>
      </c>
      <c r="B154" s="24"/>
      <c r="C154" s="26" t="s">
        <v>252</v>
      </c>
      <c r="D154" s="21" t="s">
        <v>243</v>
      </c>
      <c r="E154" s="21" t="s">
        <v>40</v>
      </c>
      <c r="F154" s="21" t="s">
        <v>33</v>
      </c>
      <c r="G154" s="23">
        <v>1.25</v>
      </c>
      <c r="H154" s="21"/>
      <c r="I154" s="23">
        <v>1.25</v>
      </c>
    </row>
    <row r="155" spans="1:9" ht="28.5">
      <c r="A155" s="24" t="s">
        <v>253</v>
      </c>
      <c r="B155" s="27"/>
      <c r="C155" s="26" t="s">
        <v>254</v>
      </c>
      <c r="D155" s="21"/>
      <c r="E155" s="21" t="s">
        <v>40</v>
      </c>
      <c r="F155" s="21" t="s">
        <v>33</v>
      </c>
      <c r="G155" s="47">
        <f>G156+G158</f>
        <v>69.3</v>
      </c>
      <c r="H155" s="21"/>
      <c r="I155" s="47">
        <f>I156+I158</f>
        <v>69.3</v>
      </c>
    </row>
    <row r="156" spans="1:9" ht="28.5">
      <c r="A156" s="24" t="s">
        <v>241</v>
      </c>
      <c r="B156" s="27"/>
      <c r="C156" s="26" t="s">
        <v>255</v>
      </c>
      <c r="D156" s="21"/>
      <c r="E156" s="21" t="s">
        <v>40</v>
      </c>
      <c r="F156" s="21" t="s">
        <v>33</v>
      </c>
      <c r="G156" s="47">
        <f>G157</f>
        <v>63</v>
      </c>
      <c r="H156" s="21"/>
      <c r="I156" s="47">
        <f>I157</f>
        <v>63</v>
      </c>
    </row>
    <row r="157" spans="1:9" ht="28.5">
      <c r="A157" s="24" t="s">
        <v>83</v>
      </c>
      <c r="B157" s="27"/>
      <c r="C157" s="26" t="s">
        <v>255</v>
      </c>
      <c r="D157" s="21" t="s">
        <v>243</v>
      </c>
      <c r="E157" s="21" t="s">
        <v>40</v>
      </c>
      <c r="F157" s="21" t="s">
        <v>33</v>
      </c>
      <c r="G157" s="47">
        <v>63</v>
      </c>
      <c r="H157" s="21"/>
      <c r="I157" s="47">
        <v>63</v>
      </c>
    </row>
    <row r="158" spans="1:9" ht="28.5">
      <c r="A158" s="24" t="s">
        <v>244</v>
      </c>
      <c r="B158" s="27"/>
      <c r="C158" s="26" t="s">
        <v>256</v>
      </c>
      <c r="D158" s="21"/>
      <c r="E158" s="21" t="s">
        <v>40</v>
      </c>
      <c r="F158" s="21" t="s">
        <v>33</v>
      </c>
      <c r="G158" s="47">
        <f>G159</f>
        <v>6.3</v>
      </c>
      <c r="H158" s="21"/>
      <c r="I158" s="47">
        <f>I159</f>
        <v>6.3</v>
      </c>
    </row>
    <row r="159" spans="1:9" ht="28.5">
      <c r="A159" s="24" t="s">
        <v>83</v>
      </c>
      <c r="B159" s="24"/>
      <c r="C159" s="26" t="s">
        <v>256</v>
      </c>
      <c r="D159" s="21" t="s">
        <v>243</v>
      </c>
      <c r="E159" s="21" t="s">
        <v>40</v>
      </c>
      <c r="F159" s="21" t="s">
        <v>33</v>
      </c>
      <c r="G159" s="23">
        <v>6.3</v>
      </c>
      <c r="H159" s="21"/>
      <c r="I159" s="23">
        <v>6.3</v>
      </c>
    </row>
    <row r="160" spans="1:9" ht="28.5">
      <c r="A160" s="24" t="s">
        <v>257</v>
      </c>
      <c r="B160" s="27"/>
      <c r="C160" s="26" t="s">
        <v>258</v>
      </c>
      <c r="D160" s="21"/>
      <c r="E160" s="21" t="s">
        <v>40</v>
      </c>
      <c r="F160" s="21" t="s">
        <v>33</v>
      </c>
      <c r="G160" s="47">
        <f>G161+G163</f>
        <v>237.6</v>
      </c>
      <c r="H160" s="21"/>
      <c r="I160" s="47">
        <f>I161+I163</f>
        <v>237.61</v>
      </c>
    </row>
    <row r="161" spans="1:9" ht="28.5">
      <c r="A161" s="24" t="s">
        <v>241</v>
      </c>
      <c r="B161" s="27"/>
      <c r="C161" s="26" t="s">
        <v>259</v>
      </c>
      <c r="D161" s="21"/>
      <c r="E161" s="21" t="s">
        <v>40</v>
      </c>
      <c r="F161" s="21" t="s">
        <v>33</v>
      </c>
      <c r="G161" s="47">
        <f>G162</f>
        <v>216</v>
      </c>
      <c r="H161" s="21"/>
      <c r="I161" s="47">
        <f>I162</f>
        <v>216</v>
      </c>
    </row>
    <row r="162" spans="1:9" ht="28.5">
      <c r="A162" s="24" t="s">
        <v>83</v>
      </c>
      <c r="B162" s="27"/>
      <c r="C162" s="26" t="s">
        <v>259</v>
      </c>
      <c r="D162" s="21" t="s">
        <v>243</v>
      </c>
      <c r="E162" s="21" t="s">
        <v>40</v>
      </c>
      <c r="F162" s="21" t="s">
        <v>33</v>
      </c>
      <c r="G162" s="47">
        <v>216</v>
      </c>
      <c r="H162" s="21"/>
      <c r="I162" s="47">
        <v>216</v>
      </c>
    </row>
    <row r="163" spans="1:9" ht="28.5">
      <c r="A163" s="24" t="s">
        <v>244</v>
      </c>
      <c r="B163" s="27"/>
      <c r="C163" s="26" t="s">
        <v>260</v>
      </c>
      <c r="D163" s="21"/>
      <c r="E163" s="21" t="s">
        <v>40</v>
      </c>
      <c r="F163" s="21" t="s">
        <v>33</v>
      </c>
      <c r="G163" s="47">
        <f>G164</f>
        <v>21.6</v>
      </c>
      <c r="H163" s="21"/>
      <c r="I163" s="47">
        <f>I164</f>
        <v>21.610000000000003</v>
      </c>
    </row>
    <row r="164" spans="1:9" ht="28.5">
      <c r="A164" s="24" t="s">
        <v>83</v>
      </c>
      <c r="B164" s="24"/>
      <c r="C164" s="26" t="s">
        <v>260</v>
      </c>
      <c r="D164" s="21" t="s">
        <v>243</v>
      </c>
      <c r="E164" s="21" t="s">
        <v>40</v>
      </c>
      <c r="F164" s="21" t="s">
        <v>33</v>
      </c>
      <c r="G164" s="23">
        <v>21.6</v>
      </c>
      <c r="H164" s="21"/>
      <c r="I164" s="23">
        <f>21.6+0.01</f>
        <v>21.610000000000003</v>
      </c>
    </row>
    <row r="165" spans="1:9" ht="14.25">
      <c r="A165" s="24"/>
      <c r="B165" s="24"/>
      <c r="C165" s="26"/>
      <c r="D165" s="21"/>
      <c r="E165" s="21"/>
      <c r="F165" s="21"/>
      <c r="G165" s="23"/>
      <c r="H165" s="21"/>
      <c r="I165" s="23"/>
    </row>
    <row r="166" spans="1:9" ht="14.25">
      <c r="A166" s="24"/>
      <c r="B166" s="24"/>
      <c r="C166" s="26"/>
      <c r="D166" s="21"/>
      <c r="E166" s="21"/>
      <c r="F166" s="21"/>
      <c r="G166" s="23"/>
      <c r="H166" s="21"/>
      <c r="I166" s="23"/>
    </row>
    <row r="167" spans="1:9" ht="15">
      <c r="A167" s="37" t="s">
        <v>15</v>
      </c>
      <c r="B167" s="11">
        <v>911</v>
      </c>
      <c r="C167" s="32" t="s">
        <v>14</v>
      </c>
      <c r="D167" s="32" t="s">
        <v>14</v>
      </c>
      <c r="E167" s="22" t="s">
        <v>31</v>
      </c>
      <c r="F167" s="22" t="s">
        <v>32</v>
      </c>
      <c r="G167" s="32"/>
      <c r="H167" s="32" t="s">
        <v>14</v>
      </c>
      <c r="I167" s="16">
        <f>I168+I174+I188+I193</f>
        <v>14726.219000000001</v>
      </c>
    </row>
    <row r="168" spans="1:9" ht="43.5">
      <c r="A168" s="24" t="s">
        <v>46</v>
      </c>
      <c r="B168" s="24"/>
      <c r="C168" s="21"/>
      <c r="D168" s="21"/>
      <c r="E168" s="15" t="s">
        <v>31</v>
      </c>
      <c r="F168" s="15" t="s">
        <v>33</v>
      </c>
      <c r="G168" s="15"/>
      <c r="H168" s="15"/>
      <c r="I168" s="13">
        <f>I171+I173</f>
        <v>284.82000000000005</v>
      </c>
    </row>
    <row r="169" spans="1:9" ht="28.5">
      <c r="A169" s="24" t="s">
        <v>47</v>
      </c>
      <c r="B169" s="24"/>
      <c r="C169" s="21" t="s">
        <v>86</v>
      </c>
      <c r="D169" s="21"/>
      <c r="E169" s="21" t="s">
        <v>31</v>
      </c>
      <c r="F169" s="21" t="s">
        <v>33</v>
      </c>
      <c r="G169" s="21"/>
      <c r="H169" s="21"/>
      <c r="I169" s="23">
        <v>152.52000000000001</v>
      </c>
    </row>
    <row r="170" spans="1:9" ht="28.5">
      <c r="A170" s="28" t="s">
        <v>54</v>
      </c>
      <c r="B170" s="24"/>
      <c r="C170" s="21" t="s">
        <v>87</v>
      </c>
      <c r="D170" s="21"/>
      <c r="E170" s="21" t="s">
        <v>31</v>
      </c>
      <c r="F170" s="21" t="s">
        <v>33</v>
      </c>
      <c r="G170" s="21"/>
      <c r="H170" s="21"/>
      <c r="I170" s="23">
        <v>152.52000000000001</v>
      </c>
    </row>
    <row r="171" spans="1:9" ht="28.5">
      <c r="A171" s="24" t="s">
        <v>83</v>
      </c>
      <c r="B171" s="24"/>
      <c r="C171" s="21" t="s">
        <v>87</v>
      </c>
      <c r="D171" s="21" t="s">
        <v>84</v>
      </c>
      <c r="E171" s="21" t="s">
        <v>31</v>
      </c>
      <c r="F171" s="21" t="s">
        <v>33</v>
      </c>
      <c r="G171" s="21"/>
      <c r="H171" s="21" t="s">
        <v>84</v>
      </c>
      <c r="I171" s="23">
        <v>152.52000000000001</v>
      </c>
    </row>
    <row r="172" spans="1:9" ht="28.5">
      <c r="A172" s="24" t="s">
        <v>48</v>
      </c>
      <c r="B172" s="24"/>
      <c r="C172" s="21" t="s">
        <v>88</v>
      </c>
      <c r="D172" s="12"/>
      <c r="E172" s="21" t="s">
        <v>31</v>
      </c>
      <c r="F172" s="21" t="s">
        <v>33</v>
      </c>
      <c r="G172" s="21"/>
      <c r="H172" s="12"/>
      <c r="I172" s="23">
        <v>132.30000000000001</v>
      </c>
    </row>
    <row r="173" spans="1:9" ht="14.25">
      <c r="A173" s="24" t="s">
        <v>49</v>
      </c>
      <c r="B173" s="24"/>
      <c r="C173" s="21" t="s">
        <v>88</v>
      </c>
      <c r="D173" s="21" t="s">
        <v>50</v>
      </c>
      <c r="E173" s="21" t="s">
        <v>31</v>
      </c>
      <c r="F173" s="21" t="s">
        <v>33</v>
      </c>
      <c r="G173" s="21"/>
      <c r="H173" s="21" t="s">
        <v>50</v>
      </c>
      <c r="I173" s="23">
        <v>132.30000000000001</v>
      </c>
    </row>
    <row r="174" spans="1:9" ht="43.5">
      <c r="A174" s="24" t="s">
        <v>16</v>
      </c>
      <c r="B174" s="24"/>
      <c r="C174" s="11" t="s">
        <v>14</v>
      </c>
      <c r="D174" s="11" t="s">
        <v>14</v>
      </c>
      <c r="E174" s="15" t="s">
        <v>31</v>
      </c>
      <c r="F174" s="15" t="s">
        <v>34</v>
      </c>
      <c r="G174" s="11"/>
      <c r="H174" s="11" t="s">
        <v>14</v>
      </c>
      <c r="I174" s="23">
        <f>I175</f>
        <v>12782.307000000001</v>
      </c>
    </row>
    <row r="175" spans="1:9" ht="14.25">
      <c r="A175" s="28" t="s">
        <v>78</v>
      </c>
      <c r="B175" s="24"/>
      <c r="C175" s="21" t="s">
        <v>89</v>
      </c>
      <c r="D175" s="12" t="s">
        <v>14</v>
      </c>
      <c r="E175" s="21" t="s">
        <v>31</v>
      </c>
      <c r="F175" s="21" t="s">
        <v>34</v>
      </c>
      <c r="G175" s="21"/>
      <c r="H175" s="12" t="s">
        <v>14</v>
      </c>
      <c r="I175" s="23">
        <f>I178+I183+I186</f>
        <v>12782.307000000001</v>
      </c>
    </row>
    <row r="176" spans="1:9" ht="14.25">
      <c r="A176" s="24" t="s">
        <v>51</v>
      </c>
      <c r="B176" s="24"/>
      <c r="C176" s="21" t="s">
        <v>92</v>
      </c>
      <c r="D176" s="12" t="s">
        <v>14</v>
      </c>
      <c r="E176" s="21" t="s">
        <v>31</v>
      </c>
      <c r="F176" s="21" t="s">
        <v>34</v>
      </c>
      <c r="G176" s="21"/>
      <c r="H176" s="12" t="s">
        <v>14</v>
      </c>
      <c r="I176" s="23">
        <f>I177</f>
        <v>1388.348</v>
      </c>
    </row>
    <row r="177" spans="1:9" ht="28.5">
      <c r="A177" s="24" t="s">
        <v>79</v>
      </c>
      <c r="B177" s="24"/>
      <c r="C177" s="21" t="s">
        <v>90</v>
      </c>
      <c r="D177" s="12"/>
      <c r="E177" s="21" t="s">
        <v>31</v>
      </c>
      <c r="F177" s="21" t="s">
        <v>34</v>
      </c>
      <c r="G177" s="21"/>
      <c r="H177" s="12"/>
      <c r="I177" s="23">
        <f>I178</f>
        <v>1388.348</v>
      </c>
    </row>
    <row r="178" spans="1:9" ht="28.5">
      <c r="A178" s="35" t="s">
        <v>85</v>
      </c>
      <c r="B178" s="24"/>
      <c r="C178" s="21" t="s">
        <v>90</v>
      </c>
      <c r="D178" s="12">
        <v>120</v>
      </c>
      <c r="E178" s="21" t="s">
        <v>31</v>
      </c>
      <c r="F178" s="21" t="s">
        <v>34</v>
      </c>
      <c r="G178" s="21"/>
      <c r="H178" s="12">
        <v>120</v>
      </c>
      <c r="I178" s="23">
        <v>1388.348</v>
      </c>
    </row>
    <row r="179" spans="1:9" ht="28.5" hidden="1">
      <c r="A179" s="28" t="s">
        <v>54</v>
      </c>
      <c r="B179" s="24"/>
      <c r="C179" s="21" t="s">
        <v>91</v>
      </c>
      <c r="D179" s="12"/>
      <c r="E179" s="21" t="s">
        <v>31</v>
      </c>
      <c r="F179" s="21" t="s">
        <v>34</v>
      </c>
      <c r="G179" s="21"/>
      <c r="H179" s="12"/>
      <c r="I179" s="23"/>
    </row>
    <row r="180" spans="1:9" ht="28.5" hidden="1">
      <c r="A180" s="35" t="s">
        <v>85</v>
      </c>
      <c r="B180" s="24"/>
      <c r="C180" s="21" t="s">
        <v>91</v>
      </c>
      <c r="D180" s="12">
        <v>120</v>
      </c>
      <c r="E180" s="21" t="s">
        <v>31</v>
      </c>
      <c r="F180" s="21" t="s">
        <v>34</v>
      </c>
      <c r="G180" s="21"/>
      <c r="H180" s="12">
        <v>120</v>
      </c>
      <c r="I180" s="23"/>
    </row>
    <row r="181" spans="1:9" ht="28.5">
      <c r="A181" s="28" t="s">
        <v>52</v>
      </c>
      <c r="B181" s="50"/>
      <c r="C181" s="51" t="s">
        <v>86</v>
      </c>
      <c r="D181" s="27"/>
      <c r="E181" s="51" t="s">
        <v>31</v>
      </c>
      <c r="F181" s="51" t="s">
        <v>34</v>
      </c>
      <c r="G181" s="51"/>
      <c r="H181" s="27"/>
      <c r="I181" s="52">
        <f>I182</f>
        <v>11394.359000000002</v>
      </c>
    </row>
    <row r="182" spans="1:9" ht="28.5">
      <c r="A182" s="28" t="s">
        <v>53</v>
      </c>
      <c r="B182" s="50"/>
      <c r="C182" s="27" t="s">
        <v>93</v>
      </c>
      <c r="D182" s="27" t="s">
        <v>14</v>
      </c>
      <c r="E182" s="51" t="s">
        <v>31</v>
      </c>
      <c r="F182" s="51" t="s">
        <v>34</v>
      </c>
      <c r="G182" s="27"/>
      <c r="H182" s="27" t="s">
        <v>14</v>
      </c>
      <c r="I182" s="52">
        <f>I183+I186+I187</f>
        <v>11394.359000000002</v>
      </c>
    </row>
    <row r="183" spans="1:9" ht="28.5">
      <c r="A183" s="35" t="s">
        <v>85</v>
      </c>
      <c r="B183" s="50"/>
      <c r="C183" s="36" t="s">
        <v>93</v>
      </c>
      <c r="D183" s="26">
        <v>120</v>
      </c>
      <c r="E183" s="36" t="s">
        <v>31</v>
      </c>
      <c r="F183" s="36" t="s">
        <v>34</v>
      </c>
      <c r="G183" s="36"/>
      <c r="H183" s="26">
        <v>120</v>
      </c>
      <c r="I183" s="47">
        <f>8619.413-0.4+0.03</f>
        <v>8619.0430000000015</v>
      </c>
    </row>
    <row r="184" spans="1:9" ht="28.5" hidden="1">
      <c r="A184" s="28" t="s">
        <v>54</v>
      </c>
      <c r="B184" s="50"/>
      <c r="C184" s="51" t="s">
        <v>87</v>
      </c>
      <c r="D184" s="27" t="s">
        <v>14</v>
      </c>
      <c r="E184" s="36" t="s">
        <v>31</v>
      </c>
      <c r="F184" s="36" t="s">
        <v>34</v>
      </c>
      <c r="G184" s="51"/>
      <c r="H184" s="27" t="s">
        <v>14</v>
      </c>
      <c r="I184" s="52"/>
    </row>
    <row r="185" spans="1:9" ht="28.5" hidden="1">
      <c r="A185" s="35" t="s">
        <v>85</v>
      </c>
      <c r="B185" s="50"/>
      <c r="C185" s="36" t="s">
        <v>87</v>
      </c>
      <c r="D185" s="26">
        <v>120</v>
      </c>
      <c r="E185" s="36" t="s">
        <v>31</v>
      </c>
      <c r="F185" s="36" t="s">
        <v>34</v>
      </c>
      <c r="G185" s="36"/>
      <c r="H185" s="26">
        <v>120</v>
      </c>
      <c r="I185" s="47"/>
    </row>
    <row r="186" spans="1:9" ht="28.5">
      <c r="A186" s="24" t="s">
        <v>83</v>
      </c>
      <c r="B186" s="50"/>
      <c r="C186" s="36" t="s">
        <v>87</v>
      </c>
      <c r="D186" s="36" t="s">
        <v>84</v>
      </c>
      <c r="E186" s="36" t="s">
        <v>31</v>
      </c>
      <c r="F186" s="36" t="s">
        <v>34</v>
      </c>
      <c r="G186" s="36"/>
      <c r="H186" s="36" t="s">
        <v>84</v>
      </c>
      <c r="I186" s="53">
        <f>2146.886+550+78+0.03</f>
        <v>2774.9160000000002</v>
      </c>
    </row>
    <row r="187" spans="1:9" ht="14.25">
      <c r="A187" s="33" t="s">
        <v>81</v>
      </c>
      <c r="B187" s="50"/>
      <c r="C187" s="36" t="s">
        <v>87</v>
      </c>
      <c r="D187" s="26">
        <v>850</v>
      </c>
      <c r="E187" s="36" t="s">
        <v>31</v>
      </c>
      <c r="F187" s="36" t="s">
        <v>34</v>
      </c>
      <c r="G187" s="36"/>
      <c r="H187" s="36"/>
      <c r="I187" s="47">
        <v>0.4</v>
      </c>
    </row>
    <row r="188" spans="1:9" ht="15">
      <c r="A188" s="28" t="s">
        <v>17</v>
      </c>
      <c r="B188" s="27"/>
      <c r="C188" s="54"/>
      <c r="D188" s="54"/>
      <c r="E188" s="55" t="s">
        <v>31</v>
      </c>
      <c r="F188" s="55" t="s">
        <v>35</v>
      </c>
      <c r="G188" s="54"/>
      <c r="H188" s="54"/>
      <c r="I188" s="23">
        <f>I189</f>
        <v>200</v>
      </c>
    </row>
    <row r="189" spans="1:9" ht="14.25">
      <c r="A189" s="28" t="s">
        <v>55</v>
      </c>
      <c r="B189" s="27"/>
      <c r="C189" s="27" t="s">
        <v>94</v>
      </c>
      <c r="D189" s="27"/>
      <c r="E189" s="51" t="s">
        <v>31</v>
      </c>
      <c r="F189" s="51" t="s">
        <v>35</v>
      </c>
      <c r="G189" s="27"/>
      <c r="H189" s="27"/>
      <c r="I189" s="23">
        <f t="shared" ref="I189:I190" si="0">I190</f>
        <v>200</v>
      </c>
    </row>
    <row r="190" spans="1:9" ht="14.25">
      <c r="A190" s="28" t="s">
        <v>80</v>
      </c>
      <c r="B190" s="27"/>
      <c r="C190" s="27" t="s">
        <v>95</v>
      </c>
      <c r="D190" s="27" t="s">
        <v>14</v>
      </c>
      <c r="E190" s="51" t="s">
        <v>31</v>
      </c>
      <c r="F190" s="51" t="s">
        <v>35</v>
      </c>
      <c r="G190" s="27"/>
      <c r="H190" s="27" t="s">
        <v>14</v>
      </c>
      <c r="I190" s="23">
        <f t="shared" si="0"/>
        <v>200</v>
      </c>
    </row>
    <row r="191" spans="1:9" ht="14.25">
      <c r="A191" s="28" t="s">
        <v>57</v>
      </c>
      <c r="B191" s="27"/>
      <c r="C191" s="51" t="s">
        <v>96</v>
      </c>
      <c r="D191" s="51" t="s">
        <v>14</v>
      </c>
      <c r="E191" s="51" t="s">
        <v>31</v>
      </c>
      <c r="F191" s="51" t="s">
        <v>35</v>
      </c>
      <c r="G191" s="51"/>
      <c r="H191" s="51" t="s">
        <v>14</v>
      </c>
      <c r="I191" s="23">
        <f>I192</f>
        <v>200</v>
      </c>
    </row>
    <row r="192" spans="1:9" ht="14.25">
      <c r="A192" s="56" t="s">
        <v>58</v>
      </c>
      <c r="B192" s="27"/>
      <c r="C192" s="51" t="s">
        <v>96</v>
      </c>
      <c r="D192" s="51" t="s">
        <v>59</v>
      </c>
      <c r="E192" s="51" t="s">
        <v>31</v>
      </c>
      <c r="F192" s="51" t="s">
        <v>35</v>
      </c>
      <c r="G192" s="51"/>
      <c r="H192" s="51" t="s">
        <v>59</v>
      </c>
      <c r="I192" s="23">
        <v>200</v>
      </c>
    </row>
    <row r="193" spans="1:11" ht="15.75" customHeight="1">
      <c r="A193" s="24" t="s">
        <v>22</v>
      </c>
      <c r="B193" s="24"/>
      <c r="C193" s="15"/>
      <c r="D193" s="15"/>
      <c r="E193" s="15" t="s">
        <v>31</v>
      </c>
      <c r="F193" s="15" t="s">
        <v>36</v>
      </c>
      <c r="G193" s="15"/>
      <c r="H193" s="15"/>
      <c r="I193" s="23">
        <f>I198+I199+I201+I202+I206+I212+I214+I216+I220+I222+I224+I208+I209+I203</f>
        <v>1459.0920000000001</v>
      </c>
      <c r="J193" s="57">
        <v>1240.4790000000003</v>
      </c>
      <c r="K193" s="19">
        <f>I193-J193</f>
        <v>218.61299999999983</v>
      </c>
    </row>
    <row r="194" spans="1:11" ht="14.25">
      <c r="A194" s="28" t="s">
        <v>55</v>
      </c>
      <c r="B194" s="27"/>
      <c r="C194" s="51" t="s">
        <v>94</v>
      </c>
      <c r="D194" s="21"/>
      <c r="E194" s="51" t="s">
        <v>31</v>
      </c>
      <c r="F194" s="51" t="s">
        <v>36</v>
      </c>
      <c r="G194" s="51"/>
      <c r="H194" s="21"/>
      <c r="I194" s="23">
        <f>I195</f>
        <v>1459.0920000000001</v>
      </c>
    </row>
    <row r="195" spans="1:11" ht="14.25">
      <c r="A195" s="28" t="s">
        <v>80</v>
      </c>
      <c r="B195" s="27"/>
      <c r="C195" s="51" t="s">
        <v>95</v>
      </c>
      <c r="D195" s="21"/>
      <c r="E195" s="51" t="s">
        <v>31</v>
      </c>
      <c r="F195" s="51" t="s">
        <v>36</v>
      </c>
      <c r="G195" s="51"/>
      <c r="H195" s="21"/>
      <c r="I195" s="23">
        <f>I196+I200+I205+I207+I209+I211+I213+I215+I219+I221+I223+I203</f>
        <v>1459.0920000000001</v>
      </c>
    </row>
    <row r="196" spans="1:11" ht="28.5">
      <c r="A196" s="28" t="s">
        <v>60</v>
      </c>
      <c r="B196" s="27"/>
      <c r="C196" s="36" t="s">
        <v>97</v>
      </c>
      <c r="D196" s="26"/>
      <c r="E196" s="36" t="s">
        <v>31</v>
      </c>
      <c r="F196" s="36" t="s">
        <v>36</v>
      </c>
      <c r="G196" s="36"/>
      <c r="H196" s="26"/>
      <c r="I196" s="23">
        <f>I198+I199</f>
        <v>142.88299999999998</v>
      </c>
    </row>
    <row r="197" spans="1:11" ht="28.5" hidden="1">
      <c r="A197" s="35" t="s">
        <v>85</v>
      </c>
      <c r="B197" s="27"/>
      <c r="C197" s="36" t="s">
        <v>97</v>
      </c>
      <c r="D197" s="26">
        <v>120</v>
      </c>
      <c r="E197" s="36" t="s">
        <v>31</v>
      </c>
      <c r="F197" s="36" t="s">
        <v>36</v>
      </c>
      <c r="G197" s="36"/>
      <c r="H197" s="26">
        <v>120</v>
      </c>
      <c r="I197" s="23"/>
    </row>
    <row r="198" spans="1:11" ht="28.5">
      <c r="A198" s="24" t="s">
        <v>83</v>
      </c>
      <c r="B198" s="26"/>
      <c r="C198" s="36" t="s">
        <v>97</v>
      </c>
      <c r="D198" s="26">
        <v>240</v>
      </c>
      <c r="E198" s="36" t="s">
        <v>31</v>
      </c>
      <c r="F198" s="36" t="s">
        <v>36</v>
      </c>
      <c r="G198" s="36"/>
      <c r="H198" s="26">
        <v>240</v>
      </c>
      <c r="I198" s="23">
        <f>93.316+45+0.01</f>
        <v>138.32599999999999</v>
      </c>
    </row>
    <row r="199" spans="1:11" ht="14.25">
      <c r="A199" s="33" t="s">
        <v>81</v>
      </c>
      <c r="B199" s="26"/>
      <c r="C199" s="36" t="s">
        <v>97</v>
      </c>
      <c r="D199" s="26">
        <v>850</v>
      </c>
      <c r="E199" s="36" t="s">
        <v>31</v>
      </c>
      <c r="F199" s="36" t="s">
        <v>36</v>
      </c>
      <c r="G199" s="36"/>
      <c r="H199" s="26">
        <v>852</v>
      </c>
      <c r="I199" s="23">
        <f>1.807+2.75</f>
        <v>4.5570000000000004</v>
      </c>
    </row>
    <row r="200" spans="1:11" ht="42.75">
      <c r="A200" s="58" t="s">
        <v>56</v>
      </c>
      <c r="B200" s="27"/>
      <c r="C200" s="26" t="s">
        <v>106</v>
      </c>
      <c r="D200" s="27"/>
      <c r="E200" s="21" t="s">
        <v>31</v>
      </c>
      <c r="F200" s="21" t="s">
        <v>36</v>
      </c>
      <c r="G200" s="26"/>
      <c r="H200" s="27"/>
      <c r="I200" s="53">
        <v>467.95599999999996</v>
      </c>
    </row>
    <row r="201" spans="1:11" ht="28.5">
      <c r="A201" s="35" t="s">
        <v>85</v>
      </c>
      <c r="B201" s="27"/>
      <c r="C201" s="26" t="s">
        <v>106</v>
      </c>
      <c r="D201" s="26">
        <v>120</v>
      </c>
      <c r="E201" s="21" t="s">
        <v>31</v>
      </c>
      <c r="F201" s="21" t="s">
        <v>36</v>
      </c>
      <c r="G201" s="26"/>
      <c r="H201" s="26">
        <v>120</v>
      </c>
      <c r="I201" s="47">
        <v>431.75599999999997</v>
      </c>
    </row>
    <row r="202" spans="1:11" ht="28.5">
      <c r="A202" s="24" t="s">
        <v>83</v>
      </c>
      <c r="B202" s="27"/>
      <c r="C202" s="26" t="s">
        <v>106</v>
      </c>
      <c r="D202" s="26">
        <v>240</v>
      </c>
      <c r="E202" s="21" t="s">
        <v>31</v>
      </c>
      <c r="F202" s="21" t="s">
        <v>36</v>
      </c>
      <c r="G202" s="26"/>
      <c r="H202" s="26">
        <v>240</v>
      </c>
      <c r="I202" s="47">
        <v>36.200000000000003</v>
      </c>
    </row>
    <row r="203" spans="1:11" ht="16.5" hidden="1">
      <c r="A203" s="68"/>
      <c r="B203" s="27"/>
      <c r="C203" s="36"/>
      <c r="D203" s="26"/>
      <c r="E203" s="21"/>
      <c r="F203" s="21"/>
      <c r="G203" s="26"/>
      <c r="H203" s="26"/>
      <c r="I203" s="47"/>
    </row>
    <row r="204" spans="1:11" ht="14.25" hidden="1">
      <c r="A204" s="24"/>
      <c r="B204" s="27"/>
      <c r="C204" s="36"/>
      <c r="D204" s="26"/>
      <c r="E204" s="21"/>
      <c r="F204" s="21"/>
      <c r="G204" s="26"/>
      <c r="H204" s="26"/>
      <c r="I204" s="47"/>
    </row>
    <row r="205" spans="1:11" ht="14.25">
      <c r="A205" s="24" t="s">
        <v>45</v>
      </c>
      <c r="B205" s="24"/>
      <c r="C205" s="36" t="s">
        <v>98</v>
      </c>
      <c r="D205" s="26"/>
      <c r="E205" s="21" t="s">
        <v>31</v>
      </c>
      <c r="F205" s="21" t="s">
        <v>36</v>
      </c>
      <c r="G205" s="36"/>
      <c r="H205" s="26"/>
      <c r="I205" s="23">
        <f>I206</f>
        <v>301</v>
      </c>
    </row>
    <row r="206" spans="1:11" ht="28.5">
      <c r="A206" s="24" t="s">
        <v>83</v>
      </c>
      <c r="B206" s="24"/>
      <c r="C206" s="36" t="s">
        <v>98</v>
      </c>
      <c r="D206" s="26">
        <v>240</v>
      </c>
      <c r="E206" s="21" t="s">
        <v>31</v>
      </c>
      <c r="F206" s="21" t="s">
        <v>36</v>
      </c>
      <c r="G206" s="36"/>
      <c r="H206" s="26">
        <v>240</v>
      </c>
      <c r="I206" s="23">
        <f>150+250-99</f>
        <v>301</v>
      </c>
    </row>
    <row r="207" spans="1:11" ht="17.25" customHeight="1">
      <c r="A207" s="24" t="s">
        <v>82</v>
      </c>
      <c r="B207" s="43"/>
      <c r="C207" s="36" t="s">
        <v>99</v>
      </c>
      <c r="D207" s="26"/>
      <c r="E207" s="21" t="s">
        <v>31</v>
      </c>
      <c r="F207" s="21" t="s">
        <v>36</v>
      </c>
      <c r="G207" s="36"/>
      <c r="H207" s="26"/>
      <c r="I207" s="23">
        <f>I208</f>
        <v>120</v>
      </c>
    </row>
    <row r="208" spans="1:11" ht="28.5">
      <c r="A208" s="24" t="s">
        <v>83</v>
      </c>
      <c r="B208" s="43"/>
      <c r="C208" s="36" t="s">
        <v>99</v>
      </c>
      <c r="D208" s="26">
        <v>240</v>
      </c>
      <c r="E208" s="21" t="s">
        <v>31</v>
      </c>
      <c r="F208" s="21" t="s">
        <v>36</v>
      </c>
      <c r="G208" s="36"/>
      <c r="H208" s="26">
        <v>240</v>
      </c>
      <c r="I208" s="23">
        <v>120</v>
      </c>
    </row>
    <row r="209" spans="1:9" ht="28.5">
      <c r="A209" s="24" t="s">
        <v>44</v>
      </c>
      <c r="B209" s="24"/>
      <c r="C209" s="36" t="s">
        <v>100</v>
      </c>
      <c r="D209" s="26"/>
      <c r="E209" s="21" t="s">
        <v>31</v>
      </c>
      <c r="F209" s="21" t="s">
        <v>36</v>
      </c>
      <c r="G209" s="36"/>
      <c r="H209" s="26"/>
      <c r="I209" s="23">
        <f>I210</f>
        <v>50</v>
      </c>
    </row>
    <row r="210" spans="1:9" ht="28.5">
      <c r="A210" s="24" t="s">
        <v>83</v>
      </c>
      <c r="B210" s="24"/>
      <c r="C210" s="36" t="s">
        <v>100</v>
      </c>
      <c r="D210" s="26">
        <v>240</v>
      </c>
      <c r="E210" s="21" t="s">
        <v>31</v>
      </c>
      <c r="F210" s="21" t="s">
        <v>36</v>
      </c>
      <c r="G210" s="36"/>
      <c r="H210" s="26">
        <v>240</v>
      </c>
      <c r="I210" s="23">
        <v>50</v>
      </c>
    </row>
    <row r="211" spans="1:9" ht="13.5" customHeight="1">
      <c r="A211" s="24" t="s">
        <v>61</v>
      </c>
      <c r="B211" s="24"/>
      <c r="C211" s="36" t="s">
        <v>101</v>
      </c>
      <c r="D211" s="26"/>
      <c r="E211" s="21" t="s">
        <v>31</v>
      </c>
      <c r="F211" s="21" t="s">
        <v>36</v>
      </c>
      <c r="G211" s="36"/>
      <c r="H211" s="26"/>
      <c r="I211" s="23">
        <f>I212</f>
        <v>182.02600000000001</v>
      </c>
    </row>
    <row r="212" spans="1:9" ht="30" customHeight="1">
      <c r="A212" s="24" t="s">
        <v>83</v>
      </c>
      <c r="B212" s="24"/>
      <c r="C212" s="36" t="s">
        <v>101</v>
      </c>
      <c r="D212" s="26">
        <v>240</v>
      </c>
      <c r="E212" s="21" t="s">
        <v>31</v>
      </c>
      <c r="F212" s="21" t="s">
        <v>36</v>
      </c>
      <c r="G212" s="36"/>
      <c r="H212" s="26">
        <v>240</v>
      </c>
      <c r="I212" s="23">
        <f>280.026-98</f>
        <v>182.02600000000001</v>
      </c>
    </row>
    <row r="213" spans="1:9" ht="27.6" customHeight="1">
      <c r="A213" s="24" t="s">
        <v>62</v>
      </c>
      <c r="B213" s="24"/>
      <c r="C213" s="36" t="s">
        <v>102</v>
      </c>
      <c r="D213" s="26"/>
      <c r="E213" s="21" t="s">
        <v>31</v>
      </c>
      <c r="F213" s="21" t="s">
        <v>36</v>
      </c>
      <c r="G213" s="36"/>
      <c r="H213" s="26"/>
      <c r="I213" s="23">
        <f>I214</f>
        <v>5.923</v>
      </c>
    </row>
    <row r="214" spans="1:9" ht="14.25">
      <c r="A214" s="33" t="s">
        <v>81</v>
      </c>
      <c r="B214" s="24"/>
      <c r="C214" s="36" t="s">
        <v>102</v>
      </c>
      <c r="D214" s="26">
        <v>850</v>
      </c>
      <c r="E214" s="21" t="s">
        <v>31</v>
      </c>
      <c r="F214" s="21" t="s">
        <v>36</v>
      </c>
      <c r="G214" s="36"/>
      <c r="H214" s="26">
        <v>852</v>
      </c>
      <c r="I214" s="23">
        <f>5.67+0.253</f>
        <v>5.923</v>
      </c>
    </row>
    <row r="215" spans="1:9" ht="28.5">
      <c r="A215" s="24" t="s">
        <v>63</v>
      </c>
      <c r="B215" s="24"/>
      <c r="C215" s="36" t="s">
        <v>103</v>
      </c>
      <c r="D215" s="26"/>
      <c r="E215" s="21" t="s">
        <v>31</v>
      </c>
      <c r="F215" s="21" t="s">
        <v>36</v>
      </c>
      <c r="G215" s="36"/>
      <c r="H215" s="26"/>
      <c r="I215" s="23">
        <v>150.916</v>
      </c>
    </row>
    <row r="216" spans="1:9" ht="28.5">
      <c r="A216" s="24" t="s">
        <v>83</v>
      </c>
      <c r="B216" s="24"/>
      <c r="C216" s="36" t="s">
        <v>103</v>
      </c>
      <c r="D216" s="26">
        <v>240</v>
      </c>
      <c r="E216" s="21" t="s">
        <v>31</v>
      </c>
      <c r="F216" s="21" t="s">
        <v>36</v>
      </c>
      <c r="G216" s="36"/>
      <c r="H216" s="26">
        <v>240</v>
      </c>
      <c r="I216" s="23">
        <v>150.916</v>
      </c>
    </row>
    <row r="217" spans="1:9" ht="42.75" hidden="1">
      <c r="A217" s="33" t="s">
        <v>107</v>
      </c>
      <c r="B217" s="24"/>
      <c r="C217" s="36" t="s">
        <v>109</v>
      </c>
      <c r="D217" s="26"/>
      <c r="E217" s="21" t="s">
        <v>31</v>
      </c>
      <c r="F217" s="21" t="s">
        <v>36</v>
      </c>
      <c r="G217" s="36"/>
      <c r="H217" s="26"/>
      <c r="I217" s="23">
        <v>0</v>
      </c>
    </row>
    <row r="218" spans="1:9" ht="14.25" hidden="1">
      <c r="A218" s="33" t="s">
        <v>108</v>
      </c>
      <c r="B218" s="24"/>
      <c r="C218" s="36" t="s">
        <v>109</v>
      </c>
      <c r="D218" s="26">
        <v>540</v>
      </c>
      <c r="E218" s="21" t="s">
        <v>31</v>
      </c>
      <c r="F218" s="21" t="s">
        <v>36</v>
      </c>
      <c r="G218" s="36"/>
      <c r="H218" s="26">
        <v>540</v>
      </c>
      <c r="I218" s="23"/>
    </row>
    <row r="219" spans="1:9" ht="57">
      <c r="A219" s="33" t="s">
        <v>111</v>
      </c>
      <c r="B219" s="24"/>
      <c r="C219" s="36" t="s">
        <v>110</v>
      </c>
      <c r="D219" s="26"/>
      <c r="E219" s="21" t="s">
        <v>31</v>
      </c>
      <c r="F219" s="21" t="s">
        <v>36</v>
      </c>
      <c r="G219" s="36"/>
      <c r="H219" s="26"/>
      <c r="I219" s="23">
        <v>20.88</v>
      </c>
    </row>
    <row r="220" spans="1:9" ht="14.25">
      <c r="A220" s="33" t="s">
        <v>108</v>
      </c>
      <c r="B220" s="24"/>
      <c r="C220" s="36" t="s">
        <v>110</v>
      </c>
      <c r="D220" s="26">
        <v>540</v>
      </c>
      <c r="E220" s="21" t="s">
        <v>31</v>
      </c>
      <c r="F220" s="21" t="s">
        <v>36</v>
      </c>
      <c r="G220" s="36"/>
      <c r="H220" s="26">
        <v>540</v>
      </c>
      <c r="I220" s="23">
        <v>20.88</v>
      </c>
    </row>
    <row r="221" spans="1:9" ht="14.25">
      <c r="A221" s="24" t="s">
        <v>65</v>
      </c>
      <c r="B221" s="24"/>
      <c r="C221" s="36" t="s">
        <v>105</v>
      </c>
      <c r="D221" s="26"/>
      <c r="E221" s="21" t="s">
        <v>31</v>
      </c>
      <c r="F221" s="21" t="s">
        <v>36</v>
      </c>
      <c r="G221" s="36"/>
      <c r="H221" s="26"/>
      <c r="I221" s="23">
        <v>5</v>
      </c>
    </row>
    <row r="222" spans="1:9" ht="28.5">
      <c r="A222" s="24" t="s">
        <v>83</v>
      </c>
      <c r="B222" s="24"/>
      <c r="C222" s="36" t="s">
        <v>105</v>
      </c>
      <c r="D222" s="26">
        <v>240</v>
      </c>
      <c r="E222" s="21" t="s">
        <v>31</v>
      </c>
      <c r="F222" s="21" t="s">
        <v>36</v>
      </c>
      <c r="G222" s="36"/>
      <c r="H222" s="26">
        <v>240</v>
      </c>
      <c r="I222" s="23">
        <v>5</v>
      </c>
    </row>
    <row r="223" spans="1:9" ht="28.5">
      <c r="A223" s="24" t="s">
        <v>64</v>
      </c>
      <c r="B223" s="24"/>
      <c r="C223" s="36" t="s">
        <v>104</v>
      </c>
      <c r="D223" s="26"/>
      <c r="E223" s="21" t="s">
        <v>31</v>
      </c>
      <c r="F223" s="21" t="s">
        <v>36</v>
      </c>
      <c r="G223" s="36"/>
      <c r="H223" s="26"/>
      <c r="I223" s="23">
        <v>12.507999999999999</v>
      </c>
    </row>
    <row r="224" spans="1:9" ht="28.5">
      <c r="A224" s="24" t="s">
        <v>83</v>
      </c>
      <c r="B224" s="24"/>
      <c r="C224" s="36" t="s">
        <v>104</v>
      </c>
      <c r="D224" s="26">
        <v>240</v>
      </c>
      <c r="E224" s="21" t="s">
        <v>31</v>
      </c>
      <c r="F224" s="21" t="s">
        <v>36</v>
      </c>
      <c r="G224" s="36"/>
      <c r="H224" s="26">
        <v>240</v>
      </c>
      <c r="I224" s="23">
        <v>12.507999999999999</v>
      </c>
    </row>
    <row r="225" spans="1:9" ht="15">
      <c r="A225" s="59" t="s">
        <v>12</v>
      </c>
      <c r="B225" s="11">
        <v>911</v>
      </c>
      <c r="C225" s="15"/>
      <c r="D225" s="15"/>
      <c r="E225" s="15" t="s">
        <v>37</v>
      </c>
      <c r="F225" s="15" t="s">
        <v>32</v>
      </c>
      <c r="G225" s="15"/>
      <c r="H225" s="15"/>
      <c r="I225" s="30">
        <f t="shared" ref="I225:I230" si="1">I226</f>
        <v>233.70000000000002</v>
      </c>
    </row>
    <row r="226" spans="1:9" ht="14.25">
      <c r="A226" s="20" t="s">
        <v>18</v>
      </c>
      <c r="B226" s="20"/>
      <c r="C226" s="21"/>
      <c r="D226" s="21"/>
      <c r="E226" s="21" t="s">
        <v>37</v>
      </c>
      <c r="F226" s="21" t="s">
        <v>33</v>
      </c>
      <c r="G226" s="21"/>
      <c r="H226" s="21"/>
      <c r="I226" s="23">
        <f t="shared" si="1"/>
        <v>233.70000000000002</v>
      </c>
    </row>
    <row r="227" spans="1:9" ht="14.25">
      <c r="A227" s="28" t="s">
        <v>55</v>
      </c>
      <c r="B227" s="27"/>
      <c r="C227" s="27" t="s">
        <v>94</v>
      </c>
      <c r="D227" s="21"/>
      <c r="E227" s="21" t="s">
        <v>37</v>
      </c>
      <c r="F227" s="21" t="s">
        <v>33</v>
      </c>
      <c r="G227" s="27"/>
      <c r="H227" s="21"/>
      <c r="I227" s="23">
        <f t="shared" si="1"/>
        <v>233.70000000000002</v>
      </c>
    </row>
    <row r="228" spans="1:9" ht="14.25">
      <c r="A228" s="28" t="s">
        <v>80</v>
      </c>
      <c r="B228" s="24"/>
      <c r="C228" s="27" t="s">
        <v>95</v>
      </c>
      <c r="D228" s="21"/>
      <c r="E228" s="21" t="s">
        <v>37</v>
      </c>
      <c r="F228" s="21" t="s">
        <v>33</v>
      </c>
      <c r="G228" s="27"/>
      <c r="H228" s="21"/>
      <c r="I228" s="23">
        <f t="shared" si="1"/>
        <v>233.70000000000002</v>
      </c>
    </row>
    <row r="229" spans="1:9" ht="29.1" customHeight="1">
      <c r="A229" s="24" t="s">
        <v>29</v>
      </c>
      <c r="B229" s="27"/>
      <c r="C229" s="26" t="s">
        <v>112</v>
      </c>
      <c r="D229" s="51"/>
      <c r="E229" s="21" t="s">
        <v>37</v>
      </c>
      <c r="F229" s="21" t="s">
        <v>33</v>
      </c>
      <c r="G229" s="26"/>
      <c r="H229" s="51"/>
      <c r="I229" s="23">
        <f t="shared" si="1"/>
        <v>233.70000000000002</v>
      </c>
    </row>
    <row r="230" spans="1:9" ht="15" customHeight="1">
      <c r="A230" s="35" t="s">
        <v>85</v>
      </c>
      <c r="B230" s="27"/>
      <c r="C230" s="27" t="s">
        <v>112</v>
      </c>
      <c r="D230" s="26">
        <v>120</v>
      </c>
      <c r="E230" s="21" t="s">
        <v>37</v>
      </c>
      <c r="F230" s="21" t="s">
        <v>33</v>
      </c>
      <c r="G230" s="27"/>
      <c r="H230" s="26">
        <v>120</v>
      </c>
      <c r="I230" s="23">
        <f t="shared" si="1"/>
        <v>233.70000000000002</v>
      </c>
    </row>
    <row r="231" spans="1:9" ht="28.5">
      <c r="A231" s="24" t="s">
        <v>83</v>
      </c>
      <c r="B231" s="27"/>
      <c r="C231" s="27" t="s">
        <v>112</v>
      </c>
      <c r="D231" s="26">
        <v>240</v>
      </c>
      <c r="E231" s="21" t="s">
        <v>37</v>
      </c>
      <c r="F231" s="21" t="s">
        <v>33</v>
      </c>
      <c r="G231" s="27"/>
      <c r="H231" s="26">
        <v>240</v>
      </c>
      <c r="I231" s="23">
        <f>163.44+49.36+20.9</f>
        <v>233.70000000000002</v>
      </c>
    </row>
    <row r="232" spans="1:9" ht="15">
      <c r="A232" s="17" t="s">
        <v>19</v>
      </c>
      <c r="B232" s="27"/>
      <c r="C232" s="27"/>
      <c r="D232" s="26"/>
      <c r="E232" s="15" t="s">
        <v>34</v>
      </c>
      <c r="F232" s="15" t="s">
        <v>32</v>
      </c>
      <c r="G232" s="27"/>
      <c r="H232" s="26"/>
      <c r="I232" s="30">
        <f t="shared" ref="I232:I239" si="2">I233</f>
        <v>849</v>
      </c>
    </row>
    <row r="233" spans="1:9" ht="15">
      <c r="A233" s="24" t="s">
        <v>30</v>
      </c>
      <c r="B233" s="24"/>
      <c r="C233" s="21"/>
      <c r="D233" s="21"/>
      <c r="E233" s="15" t="s">
        <v>34</v>
      </c>
      <c r="F233" s="15" t="s">
        <v>39</v>
      </c>
      <c r="G233" s="21"/>
      <c r="H233" s="21"/>
      <c r="I233" s="23">
        <f t="shared" si="2"/>
        <v>849</v>
      </c>
    </row>
    <row r="234" spans="1:9" ht="14.25">
      <c r="A234" s="28" t="s">
        <v>55</v>
      </c>
      <c r="B234" s="24"/>
      <c r="C234" s="39" t="s">
        <v>94</v>
      </c>
      <c r="D234" s="21"/>
      <c r="E234" s="21" t="s">
        <v>34</v>
      </c>
      <c r="F234" s="21" t="s">
        <v>39</v>
      </c>
      <c r="G234" s="39"/>
      <c r="H234" s="21"/>
      <c r="I234" s="23">
        <f t="shared" si="2"/>
        <v>849</v>
      </c>
    </row>
    <row r="235" spans="1:9" ht="14.25">
      <c r="A235" s="28" t="s">
        <v>55</v>
      </c>
      <c r="B235" s="24"/>
      <c r="C235" s="26" t="s">
        <v>95</v>
      </c>
      <c r="D235" s="21"/>
      <c r="E235" s="21" t="s">
        <v>34</v>
      </c>
      <c r="F235" s="21" t="s">
        <v>39</v>
      </c>
      <c r="G235" s="26"/>
      <c r="H235" s="21"/>
      <c r="I235" s="23">
        <f t="shared" si="2"/>
        <v>849</v>
      </c>
    </row>
    <row r="236" spans="1:9" ht="14.25">
      <c r="A236" s="28" t="s">
        <v>80</v>
      </c>
      <c r="B236" s="24"/>
      <c r="C236" s="26" t="s">
        <v>117</v>
      </c>
      <c r="D236" s="21"/>
      <c r="E236" s="21" t="s">
        <v>34</v>
      </c>
      <c r="F236" s="21" t="s">
        <v>39</v>
      </c>
      <c r="G236" s="26"/>
      <c r="H236" s="21"/>
      <c r="I236" s="23">
        <f>I239+I238</f>
        <v>849</v>
      </c>
    </row>
    <row r="237" spans="1:9" ht="28.5">
      <c r="A237" s="28" t="s">
        <v>274</v>
      </c>
      <c r="B237" s="24"/>
      <c r="C237" s="26" t="s">
        <v>275</v>
      </c>
      <c r="D237" s="21"/>
      <c r="E237" s="21" t="s">
        <v>34</v>
      </c>
      <c r="F237" s="21" t="s">
        <v>39</v>
      </c>
      <c r="G237" s="26"/>
      <c r="H237" s="21"/>
      <c r="I237" s="23">
        <f>I238</f>
        <v>99</v>
      </c>
    </row>
    <row r="238" spans="1:9" ht="28.5">
      <c r="A238" s="24" t="s">
        <v>83</v>
      </c>
      <c r="B238" s="43"/>
      <c r="C238" s="26" t="s">
        <v>275</v>
      </c>
      <c r="D238" s="21" t="s">
        <v>84</v>
      </c>
      <c r="E238" s="21" t="s">
        <v>34</v>
      </c>
      <c r="F238" s="21" t="s">
        <v>39</v>
      </c>
      <c r="G238" s="26"/>
      <c r="H238" s="21"/>
      <c r="I238" s="23">
        <v>99</v>
      </c>
    </row>
    <row r="239" spans="1:9" ht="14.25">
      <c r="A239" s="43" t="s">
        <v>67</v>
      </c>
      <c r="B239" s="43"/>
      <c r="C239" s="27" t="s">
        <v>220</v>
      </c>
      <c r="D239" s="21"/>
      <c r="E239" s="21" t="s">
        <v>34</v>
      </c>
      <c r="F239" s="21" t="s">
        <v>39</v>
      </c>
      <c r="G239" s="27"/>
      <c r="H239" s="21"/>
      <c r="I239" s="23">
        <f t="shared" si="2"/>
        <v>750</v>
      </c>
    </row>
    <row r="240" spans="1:9" ht="28.5">
      <c r="A240" s="24" t="s">
        <v>83</v>
      </c>
      <c r="B240" s="43"/>
      <c r="C240" s="26" t="s">
        <v>220</v>
      </c>
      <c r="D240" s="21" t="s">
        <v>84</v>
      </c>
      <c r="E240" s="21" t="s">
        <v>34</v>
      </c>
      <c r="F240" s="21" t="s">
        <v>39</v>
      </c>
      <c r="G240" s="26"/>
      <c r="H240" s="21" t="s">
        <v>84</v>
      </c>
      <c r="I240" s="23">
        <v>750</v>
      </c>
    </row>
    <row r="241" spans="1:10" ht="15">
      <c r="A241" s="60" t="s">
        <v>7</v>
      </c>
      <c r="B241" s="61"/>
      <c r="C241" s="20"/>
      <c r="D241" s="20"/>
      <c r="E241" s="22" t="s">
        <v>40</v>
      </c>
      <c r="F241" s="22" t="s">
        <v>32</v>
      </c>
      <c r="G241" s="20"/>
      <c r="H241" s="20"/>
      <c r="I241" s="62">
        <f>I242+I250</f>
        <v>1023.024</v>
      </c>
      <c r="J241" s="19">
        <f>4089.07-I12</f>
        <v>-2386.596</v>
      </c>
    </row>
    <row r="242" spans="1:10" ht="14.25">
      <c r="A242" s="20" t="s">
        <v>20</v>
      </c>
      <c r="B242" s="63"/>
      <c r="C242" s="21"/>
      <c r="D242" s="21"/>
      <c r="E242" s="22" t="s">
        <v>40</v>
      </c>
      <c r="F242" s="22" t="s">
        <v>31</v>
      </c>
      <c r="G242" s="20"/>
      <c r="H242" s="20"/>
      <c r="I242" s="13">
        <f>I243</f>
        <v>213.024</v>
      </c>
    </row>
    <row r="243" spans="1:10" ht="14.25">
      <c r="A243" s="28" t="s">
        <v>55</v>
      </c>
      <c r="B243" s="20"/>
      <c r="C243" s="27" t="s">
        <v>94</v>
      </c>
      <c r="D243" s="21"/>
      <c r="E243" s="21" t="s">
        <v>40</v>
      </c>
      <c r="F243" s="21" t="s">
        <v>31</v>
      </c>
      <c r="G243" s="27"/>
      <c r="H243" s="21"/>
      <c r="I243" s="23">
        <v>213.024</v>
      </c>
    </row>
    <row r="244" spans="1:10" ht="14.25">
      <c r="A244" s="28" t="s">
        <v>55</v>
      </c>
      <c r="B244" s="20"/>
      <c r="C244" s="38" t="s">
        <v>95</v>
      </c>
      <c r="D244" s="21"/>
      <c r="E244" s="21" t="s">
        <v>40</v>
      </c>
      <c r="F244" s="21" t="s">
        <v>31</v>
      </c>
      <c r="G244" s="38"/>
      <c r="H244" s="21"/>
      <c r="I244" s="23">
        <v>213.024</v>
      </c>
    </row>
    <row r="245" spans="1:10" ht="14.25">
      <c r="A245" s="28" t="s">
        <v>55</v>
      </c>
      <c r="B245" s="20"/>
      <c r="C245" s="38" t="s">
        <v>117</v>
      </c>
      <c r="D245" s="21"/>
      <c r="E245" s="21" t="s">
        <v>40</v>
      </c>
      <c r="F245" s="21" t="s">
        <v>31</v>
      </c>
      <c r="G245" s="38"/>
      <c r="H245" s="21"/>
      <c r="I245" s="23">
        <f>I246+I248</f>
        <v>213.024</v>
      </c>
    </row>
    <row r="246" spans="1:10" ht="14.25">
      <c r="A246" s="28" t="s">
        <v>213</v>
      </c>
      <c r="B246" s="20"/>
      <c r="C246" s="39" t="s">
        <v>214</v>
      </c>
      <c r="D246" s="21"/>
      <c r="E246" s="21" t="s">
        <v>40</v>
      </c>
      <c r="F246" s="21" t="s">
        <v>31</v>
      </c>
      <c r="G246" s="38"/>
      <c r="H246" s="21"/>
      <c r="I246" s="23">
        <v>30</v>
      </c>
    </row>
    <row r="247" spans="1:10" ht="28.5">
      <c r="A247" s="24" t="s">
        <v>83</v>
      </c>
      <c r="B247" s="20"/>
      <c r="C247" s="39" t="s">
        <v>214</v>
      </c>
      <c r="D247" s="21" t="s">
        <v>84</v>
      </c>
      <c r="E247" s="21" t="s">
        <v>40</v>
      </c>
      <c r="F247" s="21" t="s">
        <v>31</v>
      </c>
      <c r="G247" s="39"/>
      <c r="H247" s="21" t="s">
        <v>84</v>
      </c>
      <c r="I247" s="23">
        <v>30</v>
      </c>
    </row>
    <row r="248" spans="1:10" ht="14.25">
      <c r="A248" s="28" t="s">
        <v>68</v>
      </c>
      <c r="B248" s="20"/>
      <c r="C248" s="27" t="s">
        <v>118</v>
      </c>
      <c r="D248" s="21"/>
      <c r="E248" s="21" t="s">
        <v>40</v>
      </c>
      <c r="F248" s="21" t="s">
        <v>31</v>
      </c>
      <c r="G248" s="27"/>
      <c r="H248" s="21"/>
      <c r="I248" s="23">
        <v>183.024</v>
      </c>
    </row>
    <row r="249" spans="1:10" ht="28.5">
      <c r="A249" s="24" t="s">
        <v>83</v>
      </c>
      <c r="B249" s="24"/>
      <c r="C249" s="26" t="s">
        <v>118</v>
      </c>
      <c r="D249" s="21" t="s">
        <v>84</v>
      </c>
      <c r="E249" s="21" t="s">
        <v>40</v>
      </c>
      <c r="F249" s="21" t="s">
        <v>31</v>
      </c>
      <c r="G249" s="26"/>
      <c r="H249" s="21" t="s">
        <v>84</v>
      </c>
      <c r="I249" s="23">
        <v>183.024</v>
      </c>
    </row>
    <row r="250" spans="1:10" ht="14.25">
      <c r="A250" s="20" t="s">
        <v>8</v>
      </c>
      <c r="B250" s="20"/>
      <c r="C250" s="21"/>
      <c r="D250" s="21"/>
      <c r="E250" s="22" t="s">
        <v>40</v>
      </c>
      <c r="F250" s="22" t="s">
        <v>37</v>
      </c>
      <c r="G250" s="26"/>
      <c r="H250" s="21"/>
      <c r="I250" s="23">
        <f>I251</f>
        <v>810</v>
      </c>
    </row>
    <row r="251" spans="1:10" ht="14.25">
      <c r="A251" s="28" t="s">
        <v>55</v>
      </c>
      <c r="B251" s="20"/>
      <c r="C251" s="27" t="s">
        <v>94</v>
      </c>
      <c r="D251" s="21"/>
      <c r="E251" s="21" t="s">
        <v>40</v>
      </c>
      <c r="F251" s="21" t="s">
        <v>37</v>
      </c>
      <c r="G251" s="26"/>
      <c r="H251" s="21"/>
      <c r="I251" s="23">
        <f>I252</f>
        <v>810</v>
      </c>
    </row>
    <row r="252" spans="1:10" ht="14.25">
      <c r="A252" s="28" t="s">
        <v>55</v>
      </c>
      <c r="B252" s="20"/>
      <c r="C252" s="38" t="s">
        <v>95</v>
      </c>
      <c r="D252" s="21"/>
      <c r="E252" s="21" t="s">
        <v>40</v>
      </c>
      <c r="F252" s="21" t="s">
        <v>37</v>
      </c>
      <c r="G252" s="26"/>
      <c r="H252" s="21"/>
      <c r="I252" s="23">
        <f>I253</f>
        <v>810</v>
      </c>
    </row>
    <row r="253" spans="1:10" ht="14.25">
      <c r="A253" s="28" t="s">
        <v>55</v>
      </c>
      <c r="B253" s="20"/>
      <c r="C253" s="38" t="s">
        <v>117</v>
      </c>
      <c r="D253" s="21"/>
      <c r="E253" s="21" t="s">
        <v>40</v>
      </c>
      <c r="F253" s="21" t="s">
        <v>37</v>
      </c>
      <c r="G253" s="26"/>
      <c r="H253" s="21"/>
      <c r="I253" s="23">
        <f>I256+I254</f>
        <v>810</v>
      </c>
    </row>
    <row r="254" spans="1:10" ht="28.5">
      <c r="A254" s="28" t="s">
        <v>261</v>
      </c>
      <c r="B254" s="20"/>
      <c r="C254" s="39" t="s">
        <v>262</v>
      </c>
      <c r="D254" s="21"/>
      <c r="E254" s="21" t="s">
        <v>40</v>
      </c>
      <c r="F254" s="21" t="s">
        <v>37</v>
      </c>
      <c r="G254" s="26"/>
      <c r="H254" s="21"/>
      <c r="I254" s="23">
        <f>I255</f>
        <v>450</v>
      </c>
    </row>
    <row r="255" spans="1:10" ht="28.5">
      <c r="A255" s="24" t="s">
        <v>83</v>
      </c>
      <c r="B255" s="20"/>
      <c r="C255" s="39" t="s">
        <v>262</v>
      </c>
      <c r="D255" s="21" t="s">
        <v>84</v>
      </c>
      <c r="E255" s="21" t="s">
        <v>40</v>
      </c>
      <c r="F255" s="21" t="s">
        <v>37</v>
      </c>
      <c r="G255" s="26"/>
      <c r="H255" s="21"/>
      <c r="I255" s="23">
        <v>450</v>
      </c>
    </row>
    <row r="256" spans="1:10" ht="28.5">
      <c r="A256" s="24" t="s">
        <v>223</v>
      </c>
      <c r="B256" s="20"/>
      <c r="C256" s="39" t="s">
        <v>221</v>
      </c>
      <c r="D256" s="21"/>
      <c r="E256" s="21" t="s">
        <v>40</v>
      </c>
      <c r="F256" s="21" t="s">
        <v>37</v>
      </c>
      <c r="G256" s="26"/>
      <c r="H256" s="21"/>
      <c r="I256" s="23">
        <f>I257</f>
        <v>360</v>
      </c>
    </row>
    <row r="257" spans="1:10" ht="42.75">
      <c r="A257" s="33" t="s">
        <v>224</v>
      </c>
      <c r="B257" s="20"/>
      <c r="C257" s="39" t="s">
        <v>221</v>
      </c>
      <c r="D257" s="21" t="s">
        <v>222</v>
      </c>
      <c r="E257" s="21" t="s">
        <v>40</v>
      </c>
      <c r="F257" s="21" t="s">
        <v>37</v>
      </c>
      <c r="G257" s="26"/>
      <c r="H257" s="21"/>
      <c r="I257" s="23">
        <v>360</v>
      </c>
    </row>
    <row r="258" spans="1:10" ht="15">
      <c r="A258" s="37" t="s">
        <v>13</v>
      </c>
      <c r="B258" s="20"/>
      <c r="C258" s="39"/>
      <c r="D258" s="21"/>
      <c r="E258" s="15" t="s">
        <v>41</v>
      </c>
      <c r="F258" s="15" t="s">
        <v>32</v>
      </c>
      <c r="G258" s="64"/>
      <c r="H258" s="15"/>
      <c r="I258" s="30">
        <f>I259</f>
        <v>275</v>
      </c>
    </row>
    <row r="259" spans="1:10" ht="14.25">
      <c r="A259" s="24" t="s">
        <v>11</v>
      </c>
      <c r="B259" s="20"/>
      <c r="C259" s="39"/>
      <c r="D259" s="21"/>
      <c r="E259" s="21" t="s">
        <v>41</v>
      </c>
      <c r="F259" s="21" t="s">
        <v>31</v>
      </c>
      <c r="G259" s="26"/>
      <c r="H259" s="21"/>
      <c r="I259" s="23">
        <f>I260</f>
        <v>275</v>
      </c>
    </row>
    <row r="260" spans="1:10" ht="14.25">
      <c r="A260" s="28" t="s">
        <v>55</v>
      </c>
      <c r="B260" s="24"/>
      <c r="C260" s="27" t="s">
        <v>94</v>
      </c>
      <c r="D260" s="21"/>
      <c r="E260" s="21" t="s">
        <v>41</v>
      </c>
      <c r="F260" s="21" t="s">
        <v>31</v>
      </c>
      <c r="G260" s="23" t="e">
        <f>SUM(G262)</f>
        <v>#REF!</v>
      </c>
      <c r="H260" s="21"/>
      <c r="I260" s="23">
        <f>SUM(I262)</f>
        <v>275</v>
      </c>
    </row>
    <row r="261" spans="1:10" ht="14.25">
      <c r="A261" s="28" t="s">
        <v>55</v>
      </c>
      <c r="B261" s="24"/>
      <c r="C261" s="27" t="s">
        <v>95</v>
      </c>
      <c r="D261" s="21"/>
      <c r="E261" s="21" t="s">
        <v>41</v>
      </c>
      <c r="F261" s="21" t="s">
        <v>31</v>
      </c>
      <c r="G261" s="23" t="e">
        <f>G262</f>
        <v>#REF!</v>
      </c>
      <c r="H261" s="21"/>
      <c r="I261" s="23">
        <f>I262</f>
        <v>275</v>
      </c>
    </row>
    <row r="262" spans="1:10" ht="14.25">
      <c r="A262" s="28" t="s">
        <v>263</v>
      </c>
      <c r="B262" s="24"/>
      <c r="C262" s="26" t="s">
        <v>117</v>
      </c>
      <c r="D262" s="21"/>
      <c r="E262" s="21" t="s">
        <v>41</v>
      </c>
      <c r="F262" s="21" t="s">
        <v>31</v>
      </c>
      <c r="G262" s="23" t="e">
        <f>#REF!</f>
        <v>#REF!</v>
      </c>
      <c r="H262" s="21"/>
      <c r="I262" s="23">
        <v>275</v>
      </c>
    </row>
    <row r="263" spans="1:10" ht="14.25" customHeight="1">
      <c r="A263" s="65" t="s">
        <v>25</v>
      </c>
      <c r="B263" s="11">
        <v>911</v>
      </c>
      <c r="C263" s="15"/>
      <c r="D263" s="15"/>
      <c r="E263" s="15" t="s">
        <v>42</v>
      </c>
      <c r="F263" s="15" t="s">
        <v>32</v>
      </c>
      <c r="G263" s="15"/>
      <c r="H263" s="15"/>
      <c r="I263" s="30">
        <f>I264</f>
        <v>1259.4000000000001</v>
      </c>
    </row>
    <row r="264" spans="1:10" ht="14.25" customHeight="1">
      <c r="A264" s="20" t="s">
        <v>23</v>
      </c>
      <c r="B264" s="20"/>
      <c r="C264" s="21"/>
      <c r="D264" s="21"/>
      <c r="E264" s="21" t="s">
        <v>42</v>
      </c>
      <c r="F264" s="21" t="s">
        <v>31</v>
      </c>
      <c r="G264" s="21"/>
      <c r="H264" s="21"/>
      <c r="I264" s="23">
        <v>1259.4000000000001</v>
      </c>
      <c r="J264" s="19">
        <f>3333.415-I69</f>
        <v>-360.86500000000024</v>
      </c>
    </row>
    <row r="265" spans="1:10" ht="14.25" customHeight="1">
      <c r="A265" s="28" t="s">
        <v>55</v>
      </c>
      <c r="B265" s="24"/>
      <c r="C265" s="27" t="s">
        <v>94</v>
      </c>
      <c r="D265" s="21"/>
      <c r="E265" s="21" t="s">
        <v>42</v>
      </c>
      <c r="F265" s="21" t="s">
        <v>31</v>
      </c>
      <c r="G265" s="27"/>
      <c r="H265" s="21"/>
      <c r="I265" s="23">
        <v>1259.4000000000001</v>
      </c>
    </row>
    <row r="266" spans="1:10" ht="14.25" customHeight="1">
      <c r="A266" s="28" t="s">
        <v>55</v>
      </c>
      <c r="B266" s="24"/>
      <c r="C266" s="26" t="s">
        <v>117</v>
      </c>
      <c r="D266" s="21"/>
      <c r="E266" s="21" t="s">
        <v>42</v>
      </c>
      <c r="F266" s="21" t="s">
        <v>31</v>
      </c>
      <c r="G266" s="26"/>
      <c r="H266" s="21"/>
      <c r="I266" s="23">
        <v>1259.4000000000001</v>
      </c>
    </row>
    <row r="267" spans="1:10" ht="14.25" customHeight="1">
      <c r="A267" s="24" t="s">
        <v>26</v>
      </c>
      <c r="B267" s="24"/>
      <c r="C267" s="26" t="s">
        <v>145</v>
      </c>
      <c r="D267" s="21"/>
      <c r="E267" s="21" t="s">
        <v>42</v>
      </c>
      <c r="F267" s="21" t="s">
        <v>31</v>
      </c>
      <c r="G267" s="26"/>
      <c r="H267" s="21"/>
      <c r="I267" s="23">
        <v>1259.4000000000001</v>
      </c>
    </row>
    <row r="268" spans="1:10" ht="14.25" customHeight="1">
      <c r="A268" s="20" t="s">
        <v>76</v>
      </c>
      <c r="B268" s="20"/>
      <c r="C268" s="26" t="s">
        <v>145</v>
      </c>
      <c r="D268" s="21" t="s">
        <v>77</v>
      </c>
      <c r="E268" s="21" t="s">
        <v>42</v>
      </c>
      <c r="F268" s="21" t="s">
        <v>31</v>
      </c>
      <c r="G268" s="26"/>
      <c r="H268" s="21" t="s">
        <v>77</v>
      </c>
      <c r="I268" s="23">
        <v>1259.4000000000001</v>
      </c>
    </row>
    <row r="269" spans="1:10" ht="14.25" customHeight="1"/>
    <row r="270" spans="1:10" ht="14.25" customHeight="1">
      <c r="I270" s="66"/>
      <c r="J270" s="67"/>
    </row>
    <row r="271" spans="1:10" ht="14.25" customHeight="1"/>
    <row r="272" spans="1:10" hidden="1"/>
    <row r="279" ht="39" customHeight="1"/>
  </sheetData>
  <mergeCells count="6">
    <mergeCell ref="F1:I1"/>
    <mergeCell ref="F2:I2"/>
    <mergeCell ref="F3:I3"/>
    <mergeCell ref="F5:I5"/>
    <mergeCell ref="A6:I6"/>
    <mergeCell ref="F4:I4"/>
  </mergeCells>
  <phoneticPr fontId="0" type="noConversion"/>
  <pageMargins left="0.74803149606299213" right="0.19685039370078741" top="0.62992125984251968" bottom="0" header="0.51181102362204722" footer="0.51181102362204722"/>
  <pageSetup paperSize="9" scale="75" fitToHeight="3" orientation="portrait" blackAndWhite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</vt:lpstr>
      <vt:lpstr>'6'!Заголовки_для_печати</vt:lpstr>
      <vt:lpstr>'6'!Область_печати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</dc:creator>
  <cp:lastModifiedBy>USER</cp:lastModifiedBy>
  <cp:lastPrinted>2017-05-03T12:16:06Z</cp:lastPrinted>
  <dcterms:created xsi:type="dcterms:W3CDTF">2007-09-04T08:08:49Z</dcterms:created>
  <dcterms:modified xsi:type="dcterms:W3CDTF">2017-05-03T12:18:27Z</dcterms:modified>
</cp:coreProperties>
</file>